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105" windowWidth="20475" windowHeight="11655"/>
  </bookViews>
  <sheets>
    <sheet name="Sheet2" sheetId="2" r:id="rId1"/>
    <sheet name="Sheet1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F51" i="1"/>
  <c r="AG51" s="1"/>
  <c r="AF52" s="1"/>
  <c r="AG52" s="1"/>
  <c r="AG50"/>
  <c r="AG1"/>
  <c r="AG3" s="1"/>
  <c r="AA21" i="2"/>
  <c r="AA20"/>
  <c r="AA19"/>
  <c r="AA18"/>
  <c r="AA17"/>
  <c r="AA16"/>
  <c r="AA15"/>
  <c r="AA14"/>
  <c r="AA13"/>
  <c r="AA12"/>
  <c r="AA11"/>
  <c r="AA10"/>
  <c r="AA9"/>
  <c r="AA8"/>
  <c r="AA7"/>
  <c r="AA6"/>
  <c r="AA5"/>
  <c r="AA4"/>
  <c r="AA3"/>
  <c r="AA27" s="1"/>
  <c r="AA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Y27" s="1"/>
  <c r="Y22"/>
  <c r="W21"/>
  <c r="W20"/>
  <c r="W19"/>
  <c r="W18"/>
  <c r="W17"/>
  <c r="W16"/>
  <c r="W15"/>
  <c r="W14"/>
  <c r="W13"/>
  <c r="W12"/>
  <c r="W11"/>
  <c r="W10"/>
  <c r="W9"/>
  <c r="W8"/>
  <c r="W7"/>
  <c r="W6"/>
  <c r="W5"/>
  <c r="W4"/>
  <c r="W3"/>
  <c r="W27" s="1"/>
  <c r="W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U27" s="1"/>
  <c r="U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7" s="1"/>
  <c r="Q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7" s="1"/>
  <c r="O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7" s="1"/>
  <c r="M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7" s="1"/>
  <c r="I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7" s="1"/>
  <c r="G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7" s="1"/>
  <c r="E22"/>
  <c r="C22"/>
  <c r="C20"/>
  <c r="C19"/>
  <c r="C18"/>
  <c r="C17"/>
  <c r="C16"/>
  <c r="C15"/>
  <c r="C14"/>
  <c r="C13"/>
  <c r="C12"/>
  <c r="C11"/>
  <c r="C10"/>
  <c r="C9"/>
  <c r="C8"/>
  <c r="C7"/>
  <c r="C6"/>
  <c r="C5"/>
  <c r="C4"/>
  <c r="C3"/>
  <c r="C27" s="1"/>
  <c r="C21"/>
  <c r="E1"/>
  <c r="G1" s="1"/>
  <c r="I1" s="1"/>
  <c r="K1" s="1"/>
  <c r="M1" s="1"/>
  <c r="O1" s="1"/>
  <c r="Q1" s="1"/>
  <c r="S1" s="1"/>
  <c r="U1" s="1"/>
  <c r="W1" s="1"/>
  <c r="Y1" s="1"/>
  <c r="AA1" s="1"/>
  <c r="AC1" s="1"/>
  <c r="AG1" s="1"/>
  <c r="B51" i="1"/>
  <c r="D51"/>
  <c r="F51"/>
  <c r="H51"/>
  <c r="L51"/>
  <c r="N51"/>
  <c r="P51"/>
  <c r="T51"/>
  <c r="V51"/>
  <c r="X51"/>
  <c r="Z51"/>
  <c r="Y51"/>
  <c r="AE50"/>
  <c r="AC50"/>
  <c r="AB51" s="1"/>
  <c r="AA50"/>
  <c r="Y50"/>
  <c r="W50"/>
  <c r="U50"/>
  <c r="S50"/>
  <c r="R51" s="1"/>
  <c r="Q50"/>
  <c r="O50"/>
  <c r="M50"/>
  <c r="K50"/>
  <c r="J51" s="1"/>
  <c r="I50"/>
  <c r="G50"/>
  <c r="E50"/>
  <c r="C51"/>
  <c r="C50"/>
  <c r="AE1"/>
  <c r="AE3" s="1"/>
  <c r="AC1"/>
  <c r="AC3" s="1"/>
  <c r="AA1"/>
  <c r="AA3" s="1"/>
  <c r="Y1"/>
  <c r="Y3" s="1"/>
  <c r="W1"/>
  <c r="W3" s="1"/>
  <c r="U1"/>
  <c r="U3" s="1"/>
  <c r="S1"/>
  <c r="S3" s="1"/>
  <c r="Q1"/>
  <c r="O1"/>
  <c r="O3" s="1"/>
  <c r="M1"/>
  <c r="M3" s="1"/>
  <c r="K1"/>
  <c r="K3" s="1"/>
  <c r="I1"/>
  <c r="I3" s="1"/>
  <c r="G1"/>
  <c r="G3" s="1"/>
  <c r="E1"/>
  <c r="C1"/>
  <c r="AF53" l="1"/>
  <c r="AG53" s="1"/>
  <c r="B52"/>
  <c r="X52"/>
  <c r="K51"/>
  <c r="S51"/>
  <c r="AA51"/>
  <c r="O51"/>
  <c r="W51"/>
  <c r="AD51"/>
  <c r="AE51" s="1"/>
  <c r="M51"/>
  <c r="Q51"/>
  <c r="U51"/>
  <c r="AC51"/>
  <c r="Y52"/>
  <c r="I51"/>
  <c r="G51"/>
  <c r="E51"/>
  <c r="C52"/>
  <c r="Q3"/>
  <c r="E3"/>
  <c r="C3"/>
  <c r="AF54" l="1"/>
  <c r="AG54" s="1"/>
  <c r="B53"/>
  <c r="C53" s="1"/>
  <c r="B54"/>
  <c r="C54" s="1"/>
  <c r="B55"/>
  <c r="C55" s="1"/>
  <c r="D52"/>
  <c r="F52"/>
  <c r="H52"/>
  <c r="J52"/>
  <c r="K52" s="1"/>
  <c r="J53"/>
  <c r="K53" s="1"/>
  <c r="L52"/>
  <c r="M52" s="1"/>
  <c r="N52"/>
  <c r="P52"/>
  <c r="Q52" s="1"/>
  <c r="R52"/>
  <c r="S52" s="1"/>
  <c r="R53" s="1"/>
  <c r="S53" s="1"/>
  <c r="T52"/>
  <c r="V52"/>
  <c r="W52" s="1"/>
  <c r="V53"/>
  <c r="X53"/>
  <c r="Y53" s="1"/>
  <c r="Z52"/>
  <c r="AA52" s="1"/>
  <c r="Z53"/>
  <c r="AA53" s="1"/>
  <c r="Z54"/>
  <c r="AB52"/>
  <c r="AC52" s="1"/>
  <c r="AB53" s="1"/>
  <c r="AD52"/>
  <c r="AE52" s="1"/>
  <c r="AD53" s="1"/>
  <c r="AE53" s="1"/>
  <c r="AA54"/>
  <c r="W53"/>
  <c r="U52"/>
  <c r="O52"/>
  <c r="I52"/>
  <c r="G52"/>
  <c r="E52"/>
  <c r="AF55" l="1"/>
  <c r="AG55" s="1"/>
  <c r="B56"/>
  <c r="C56" s="1"/>
  <c r="D54"/>
  <c r="E54" s="1"/>
  <c r="D53"/>
  <c r="E53" s="1"/>
  <c r="F53"/>
  <c r="H53"/>
  <c r="I53" s="1"/>
  <c r="H54" s="1"/>
  <c r="I54" s="1"/>
  <c r="H55" s="1"/>
  <c r="I55" s="1"/>
  <c r="J54"/>
  <c r="K54" s="1"/>
  <c r="K3" i="2" s="1"/>
  <c r="L53" i="1"/>
  <c r="N54"/>
  <c r="N53"/>
  <c r="P53"/>
  <c r="Q53" s="1"/>
  <c r="R54"/>
  <c r="R55"/>
  <c r="T53"/>
  <c r="V54"/>
  <c r="W54" s="1"/>
  <c r="X54"/>
  <c r="Y54" s="1"/>
  <c r="Z55"/>
  <c r="AC53"/>
  <c r="S54"/>
  <c r="O53"/>
  <c r="U53"/>
  <c r="AD54"/>
  <c r="AE54" s="1"/>
  <c r="M53"/>
  <c r="O54"/>
  <c r="AA55"/>
  <c r="G53"/>
  <c r="AF57" l="1"/>
  <c r="AG57" s="1"/>
  <c r="AF56"/>
  <c r="AG56" s="1"/>
  <c r="B58"/>
  <c r="B57"/>
  <c r="C57" s="1"/>
  <c r="C58" s="1"/>
  <c r="D55"/>
  <c r="E55" s="1"/>
  <c r="F54"/>
  <c r="G54" s="1"/>
  <c r="F55" s="1"/>
  <c r="G55" s="1"/>
  <c r="H56"/>
  <c r="I56" s="1"/>
  <c r="J55"/>
  <c r="L54"/>
  <c r="M54" s="1"/>
  <c r="N56"/>
  <c r="N55"/>
  <c r="P55"/>
  <c r="Q55" s="1"/>
  <c r="P54"/>
  <c r="Q54" s="1"/>
  <c r="T54"/>
  <c r="U54" s="1"/>
  <c r="V55"/>
  <c r="W55" s="1"/>
  <c r="X55"/>
  <c r="Y55" s="1"/>
  <c r="Z56"/>
  <c r="AB54"/>
  <c r="AC54" s="1"/>
  <c r="AA56"/>
  <c r="K55"/>
  <c r="K4" i="2" s="1"/>
  <c r="AD55" i="1"/>
  <c r="AE55" s="1"/>
  <c r="AD56" s="1"/>
  <c r="AE56" s="1"/>
  <c r="S55"/>
  <c r="O55"/>
  <c r="AF58" l="1"/>
  <c r="AG58" s="1"/>
  <c r="AF59" s="1"/>
  <c r="AG59" s="1"/>
  <c r="AF60" s="1"/>
  <c r="B59"/>
  <c r="C59" s="1"/>
  <c r="B60" s="1"/>
  <c r="C60" s="1"/>
  <c r="D57"/>
  <c r="E57" s="1"/>
  <c r="D56"/>
  <c r="E56" s="1"/>
  <c r="F56"/>
  <c r="G56" s="1"/>
  <c r="F57"/>
  <c r="I57"/>
  <c r="H57"/>
  <c r="J56"/>
  <c r="K56" s="1"/>
  <c r="K5" i="2" s="1"/>
  <c r="L55" i="1"/>
  <c r="M55" s="1"/>
  <c r="N57"/>
  <c r="P56"/>
  <c r="Q56" s="1"/>
  <c r="P57"/>
  <c r="Q57" s="1"/>
  <c r="R56"/>
  <c r="S56" s="1"/>
  <c r="T55"/>
  <c r="U55" s="1"/>
  <c r="V56"/>
  <c r="W56" s="1"/>
  <c r="X56"/>
  <c r="Y56" s="1"/>
  <c r="Z57"/>
  <c r="AA57" s="1"/>
  <c r="AB55"/>
  <c r="AC55" s="1"/>
  <c r="AD57"/>
  <c r="AE57" s="1"/>
  <c r="O56"/>
  <c r="G57"/>
  <c r="AG60" l="1"/>
  <c r="B61"/>
  <c r="C61" s="1"/>
  <c r="B62" s="1"/>
  <c r="C62" s="1"/>
  <c r="B63" s="1"/>
  <c r="C63" s="1"/>
  <c r="B64" s="1"/>
  <c r="D58"/>
  <c r="E58" s="1"/>
  <c r="D59"/>
  <c r="E59" s="1"/>
  <c r="F58"/>
  <c r="G58" s="1"/>
  <c r="F59" s="1"/>
  <c r="H59"/>
  <c r="H58"/>
  <c r="I58" s="1"/>
  <c r="J57"/>
  <c r="K57" s="1"/>
  <c r="L56"/>
  <c r="M56" s="1"/>
  <c r="L57" s="1"/>
  <c r="M57" s="1"/>
  <c r="L58" s="1"/>
  <c r="M58" s="1"/>
  <c r="L59" s="1"/>
  <c r="O57"/>
  <c r="P58"/>
  <c r="Q58" s="1"/>
  <c r="P59"/>
  <c r="R57"/>
  <c r="S57" s="1"/>
  <c r="T56"/>
  <c r="U56" s="1"/>
  <c r="V58"/>
  <c r="W58" s="1"/>
  <c r="V59" s="1"/>
  <c r="W59" s="1"/>
  <c r="V57"/>
  <c r="W57" s="1"/>
  <c r="X57"/>
  <c r="Y57" s="1"/>
  <c r="Z59"/>
  <c r="Z58"/>
  <c r="AA58" s="1"/>
  <c r="AB56"/>
  <c r="AC56" s="1"/>
  <c r="AB57" s="1"/>
  <c r="AD58"/>
  <c r="AE58" s="1"/>
  <c r="AD59" s="1"/>
  <c r="AE59" s="1"/>
  <c r="AD60" s="1"/>
  <c r="AE60" s="1"/>
  <c r="AD61" s="1"/>
  <c r="AE61" s="1"/>
  <c r="AD62" s="1"/>
  <c r="AE62" s="1"/>
  <c r="AD63" s="1"/>
  <c r="AE63" s="1"/>
  <c r="AA59"/>
  <c r="I59"/>
  <c r="J58" l="1"/>
  <c r="K58" s="1"/>
  <c r="K6" i="2"/>
  <c r="AG61" i="1"/>
  <c r="AF61"/>
  <c r="AC57"/>
  <c r="AD64"/>
  <c r="AE64" s="1"/>
  <c r="AE3" i="2"/>
  <c r="D60" i="1"/>
  <c r="E60" s="1"/>
  <c r="G59"/>
  <c r="F60" s="1"/>
  <c r="G60" s="1"/>
  <c r="H60"/>
  <c r="N58"/>
  <c r="O58" s="1"/>
  <c r="Q59"/>
  <c r="R58"/>
  <c r="S58" s="1"/>
  <c r="T57"/>
  <c r="U57" s="1"/>
  <c r="W60"/>
  <c r="V60"/>
  <c r="X58"/>
  <c r="Y58" s="1"/>
  <c r="X59" s="1"/>
  <c r="Y59" s="1"/>
  <c r="X60" s="1"/>
  <c r="Y60" s="1"/>
  <c r="Z60"/>
  <c r="AA60"/>
  <c r="M59"/>
  <c r="I60"/>
  <c r="C65"/>
  <c r="B66" s="1"/>
  <c r="C64"/>
  <c r="B65" s="1"/>
  <c r="J59" l="1"/>
  <c r="K59" s="1"/>
  <c r="K7" i="2"/>
  <c r="R59" i="1"/>
  <c r="S59" s="1"/>
  <c r="S4" i="2" s="1"/>
  <c r="S3"/>
  <c r="AG62" i="1"/>
  <c r="AF62"/>
  <c r="AB59"/>
  <c r="AC59" s="1"/>
  <c r="AB58"/>
  <c r="AC58" s="1"/>
  <c r="AB60" s="1"/>
  <c r="AC60" s="1"/>
  <c r="AB61" s="1"/>
  <c r="AC61" s="1"/>
  <c r="AD65"/>
  <c r="AE65" s="1"/>
  <c r="AE4" i="2"/>
  <c r="E61" i="1"/>
  <c r="E62" s="1"/>
  <c r="D61"/>
  <c r="D62"/>
  <c r="G61"/>
  <c r="F61"/>
  <c r="I61"/>
  <c r="H61"/>
  <c r="M60"/>
  <c r="L60"/>
  <c r="O59"/>
  <c r="N59"/>
  <c r="P60"/>
  <c r="Q60" s="1"/>
  <c r="P61" s="1"/>
  <c r="Q61" s="1"/>
  <c r="T59"/>
  <c r="U59" s="1"/>
  <c r="T60" s="1"/>
  <c r="U60" s="1"/>
  <c r="T58"/>
  <c r="U58" s="1"/>
  <c r="W61"/>
  <c r="V61"/>
  <c r="Y61"/>
  <c r="X61"/>
  <c r="AA61"/>
  <c r="Z61"/>
  <c r="C67"/>
  <c r="B68" s="1"/>
  <c r="C66"/>
  <c r="B67" s="1"/>
  <c r="J60" l="1"/>
  <c r="K60" s="1"/>
  <c r="K8" i="2"/>
  <c r="R60" i="1"/>
  <c r="S60" s="1"/>
  <c r="S5" i="2" s="1"/>
  <c r="AG63" i="1"/>
  <c r="AF63"/>
  <c r="AD66"/>
  <c r="AE66" s="1"/>
  <c r="AE5" i="2"/>
  <c r="E63" i="1"/>
  <c r="D63"/>
  <c r="G62"/>
  <c r="F62"/>
  <c r="I62"/>
  <c r="H62"/>
  <c r="M61"/>
  <c r="L61"/>
  <c r="O60"/>
  <c r="N60"/>
  <c r="Q62"/>
  <c r="P63" s="1"/>
  <c r="Q63" s="1"/>
  <c r="P64" s="1"/>
  <c r="Q64" s="1"/>
  <c r="P62"/>
  <c r="U61"/>
  <c r="T61"/>
  <c r="W62"/>
  <c r="V62"/>
  <c r="Y62"/>
  <c r="X62"/>
  <c r="AA62"/>
  <c r="Z62"/>
  <c r="AC62"/>
  <c r="AB62"/>
  <c r="C68"/>
  <c r="B69" s="1"/>
  <c r="J61" l="1"/>
  <c r="K61" s="1"/>
  <c r="K10" i="2" s="1"/>
  <c r="K9"/>
  <c r="R61" i="1"/>
  <c r="S61" s="1"/>
  <c r="S6" i="2" s="1"/>
  <c r="AG64" i="1"/>
  <c r="AG3" i="2" s="1"/>
  <c r="AF64" i="1"/>
  <c r="AD67"/>
  <c r="AE67" s="1"/>
  <c r="AE6" i="2"/>
  <c r="E64" i="1"/>
  <c r="D64"/>
  <c r="G63"/>
  <c r="F63"/>
  <c r="I63"/>
  <c r="H63"/>
  <c r="M62"/>
  <c r="L62"/>
  <c r="O61"/>
  <c r="N61"/>
  <c r="Q65"/>
  <c r="P65"/>
  <c r="U62"/>
  <c r="T62"/>
  <c r="W63"/>
  <c r="V63"/>
  <c r="Y63"/>
  <c r="X63"/>
  <c r="AA63"/>
  <c r="Z63"/>
  <c r="AC63"/>
  <c r="AC3" i="2" s="1"/>
  <c r="AB63" i="1"/>
  <c r="C69"/>
  <c r="B70" s="1"/>
  <c r="C70" s="1"/>
  <c r="B71" s="1"/>
  <c r="J62" l="1"/>
  <c r="K62" s="1"/>
  <c r="K11" i="2" s="1"/>
  <c r="R62" i="1"/>
  <c r="S62" s="1"/>
  <c r="S7" i="2" s="1"/>
  <c r="AG65" i="1"/>
  <c r="AG4" i="2" s="1"/>
  <c r="AF65" i="1"/>
  <c r="AD68"/>
  <c r="AE68" s="1"/>
  <c r="AE7" i="2"/>
  <c r="E65" i="1"/>
  <c r="D65"/>
  <c r="G64"/>
  <c r="F64"/>
  <c r="I64"/>
  <c r="H64"/>
  <c r="M63"/>
  <c r="L63"/>
  <c r="O62"/>
  <c r="N62"/>
  <c r="Q66"/>
  <c r="P66"/>
  <c r="U63"/>
  <c r="T63"/>
  <c r="W64"/>
  <c r="V64"/>
  <c r="Y64"/>
  <c r="X64"/>
  <c r="AA64"/>
  <c r="Z64"/>
  <c r="AC64"/>
  <c r="AC4" i="2" s="1"/>
  <c r="AB64" i="1"/>
  <c r="C71"/>
  <c r="B72" s="1"/>
  <c r="J63" l="1"/>
  <c r="K63" s="1"/>
  <c r="R63"/>
  <c r="S63" s="1"/>
  <c r="S8" i="2" s="1"/>
  <c r="AG66" i="1"/>
  <c r="AG5" i="2" s="1"/>
  <c r="AF66" i="1"/>
  <c r="AD69"/>
  <c r="AE69" s="1"/>
  <c r="AE8" i="2"/>
  <c r="E66" i="1"/>
  <c r="D66"/>
  <c r="G65"/>
  <c r="F65"/>
  <c r="I65"/>
  <c r="H65"/>
  <c r="M64"/>
  <c r="L64"/>
  <c r="O63"/>
  <c r="N64" s="1"/>
  <c r="O64" s="1"/>
  <c r="N63"/>
  <c r="Q67"/>
  <c r="P67"/>
  <c r="U64"/>
  <c r="T64"/>
  <c r="W65"/>
  <c r="V65"/>
  <c r="Y65"/>
  <c r="X65"/>
  <c r="AA65"/>
  <c r="Z65"/>
  <c r="AC65"/>
  <c r="AC5" i="2" s="1"/>
  <c r="AB65" i="1"/>
  <c r="C72"/>
  <c r="B73" s="1"/>
  <c r="K12" i="2" l="1"/>
  <c r="J64" i="1"/>
  <c r="K64" s="1"/>
  <c r="K13" i="2" s="1"/>
  <c r="R64" i="1"/>
  <c r="S64" s="1"/>
  <c r="S9" i="2" s="1"/>
  <c r="AG67" i="1"/>
  <c r="AG6" i="2" s="1"/>
  <c r="AF67" i="1"/>
  <c r="AD70"/>
  <c r="AE70" s="1"/>
  <c r="AE9" i="2"/>
  <c r="E67" i="1"/>
  <c r="D67"/>
  <c r="G66"/>
  <c r="F66"/>
  <c r="I66"/>
  <c r="H66"/>
  <c r="M65"/>
  <c r="L65"/>
  <c r="O65"/>
  <c r="N65"/>
  <c r="Q68"/>
  <c r="P68"/>
  <c r="U65"/>
  <c r="T65"/>
  <c r="W66"/>
  <c r="V66"/>
  <c r="Y66"/>
  <c r="X66"/>
  <c r="AA66"/>
  <c r="Z66"/>
  <c r="AC66"/>
  <c r="AC6" i="2" s="1"/>
  <c r="AB66" i="1"/>
  <c r="C73"/>
  <c r="B74" s="1"/>
  <c r="J65" l="1"/>
  <c r="K65" s="1"/>
  <c r="K14" i="2" s="1"/>
  <c r="R65" i="1"/>
  <c r="S65" s="1"/>
  <c r="S10" i="2" s="1"/>
  <c r="AG68" i="1"/>
  <c r="AG7" i="2" s="1"/>
  <c r="AF68" i="1"/>
  <c r="AD71"/>
  <c r="AE71" s="1"/>
  <c r="AE10" i="2"/>
  <c r="E68" i="1"/>
  <c r="D68"/>
  <c r="G67"/>
  <c r="F67"/>
  <c r="I67"/>
  <c r="H67"/>
  <c r="M66"/>
  <c r="L66"/>
  <c r="O66"/>
  <c r="N66"/>
  <c r="Q69"/>
  <c r="P69"/>
  <c r="U66"/>
  <c r="T66"/>
  <c r="W67"/>
  <c r="V67"/>
  <c r="Y67"/>
  <c r="X67"/>
  <c r="AA67"/>
  <c r="Z67"/>
  <c r="AC67"/>
  <c r="AC7" i="2" s="1"/>
  <c r="AB67" i="1"/>
  <c r="C74"/>
  <c r="B75" s="1"/>
  <c r="J66" l="1"/>
  <c r="K66" s="1"/>
  <c r="K15" i="2" s="1"/>
  <c r="R66" i="1"/>
  <c r="S66" s="1"/>
  <c r="S11" i="2" s="1"/>
  <c r="AG69" i="1"/>
  <c r="AG8" i="2" s="1"/>
  <c r="AF69" i="1"/>
  <c r="AD72"/>
  <c r="AE72" s="1"/>
  <c r="AE11" i="2"/>
  <c r="E69" i="1"/>
  <c r="D69"/>
  <c r="G68"/>
  <c r="F68"/>
  <c r="I68"/>
  <c r="H68"/>
  <c r="M67"/>
  <c r="L67"/>
  <c r="O67"/>
  <c r="N67"/>
  <c r="Q70"/>
  <c r="P70"/>
  <c r="U67"/>
  <c r="T67"/>
  <c r="W68"/>
  <c r="V68"/>
  <c r="Y68"/>
  <c r="X68"/>
  <c r="AA68"/>
  <c r="Z68"/>
  <c r="AC68"/>
  <c r="AC8" i="2" s="1"/>
  <c r="AB68" i="1"/>
  <c r="C75"/>
  <c r="B76" s="1"/>
  <c r="J67" l="1"/>
  <c r="K67" s="1"/>
  <c r="K16" i="2" s="1"/>
  <c r="R67" i="1"/>
  <c r="S67" s="1"/>
  <c r="S12" i="2" s="1"/>
  <c r="AG70" i="1"/>
  <c r="AG9" i="2" s="1"/>
  <c r="AF70" i="1"/>
  <c r="AD73"/>
  <c r="AE73" s="1"/>
  <c r="AE12" i="2"/>
  <c r="E70" i="1"/>
  <c r="D70"/>
  <c r="G69"/>
  <c r="F69"/>
  <c r="I69"/>
  <c r="H69"/>
  <c r="M68"/>
  <c r="L68"/>
  <c r="O68"/>
  <c r="N68"/>
  <c r="Q71"/>
  <c r="P71"/>
  <c r="U68"/>
  <c r="T68"/>
  <c r="W69"/>
  <c r="V69"/>
  <c r="Y69"/>
  <c r="X69"/>
  <c r="AA69"/>
  <c r="Z69"/>
  <c r="AC69"/>
  <c r="AC9" i="2" s="1"/>
  <c r="AB69" i="1"/>
  <c r="C76"/>
  <c r="B77" s="1"/>
  <c r="J68" l="1"/>
  <c r="K68" s="1"/>
  <c r="K17" i="2" s="1"/>
  <c r="R68" i="1"/>
  <c r="S68" s="1"/>
  <c r="S13" i="2" s="1"/>
  <c r="AG71" i="1"/>
  <c r="AG10" i="2" s="1"/>
  <c r="AF71" i="1"/>
  <c r="AD74"/>
  <c r="AE74" s="1"/>
  <c r="AE13" i="2"/>
  <c r="E71" i="1"/>
  <c r="D71"/>
  <c r="G70"/>
  <c r="F70"/>
  <c r="I70"/>
  <c r="H70"/>
  <c r="M69"/>
  <c r="L69"/>
  <c r="O69"/>
  <c r="N69"/>
  <c r="Q72"/>
  <c r="P72"/>
  <c r="U69"/>
  <c r="T69"/>
  <c r="W70"/>
  <c r="V70"/>
  <c r="Y70"/>
  <c r="X70"/>
  <c r="AA70"/>
  <c r="Z70"/>
  <c r="AC70"/>
  <c r="AC10" i="2" s="1"/>
  <c r="AB70" i="1"/>
  <c r="C77"/>
  <c r="B78" s="1"/>
  <c r="J69" l="1"/>
  <c r="K69" s="1"/>
  <c r="K18" i="2" s="1"/>
  <c r="R69" i="1"/>
  <c r="S69" s="1"/>
  <c r="S14" i="2" s="1"/>
  <c r="AG72" i="1"/>
  <c r="AG11" i="2" s="1"/>
  <c r="AF72" i="1"/>
  <c r="AD75"/>
  <c r="AE75" s="1"/>
  <c r="AE14" i="2"/>
  <c r="E72" i="1"/>
  <c r="D72"/>
  <c r="G71"/>
  <c r="F71"/>
  <c r="I71"/>
  <c r="H71"/>
  <c r="M70"/>
  <c r="L70"/>
  <c r="O70"/>
  <c r="N70"/>
  <c r="Q73"/>
  <c r="P73"/>
  <c r="U70"/>
  <c r="T70"/>
  <c r="W71"/>
  <c r="V71"/>
  <c r="Y71"/>
  <c r="X71"/>
  <c r="AA71"/>
  <c r="Z71"/>
  <c r="AC71"/>
  <c r="AC11" i="2" s="1"/>
  <c r="AB71" i="1"/>
  <c r="C78"/>
  <c r="B79" s="1"/>
  <c r="J70" l="1"/>
  <c r="K70" s="1"/>
  <c r="K19" i="2" s="1"/>
  <c r="R70" i="1"/>
  <c r="S70" s="1"/>
  <c r="S15" i="2" s="1"/>
  <c r="AG73" i="1"/>
  <c r="AG12" i="2" s="1"/>
  <c r="AF73" i="1"/>
  <c r="AD76"/>
  <c r="AE76" s="1"/>
  <c r="AE15" i="2"/>
  <c r="E73" i="1"/>
  <c r="D73"/>
  <c r="G72"/>
  <c r="F72"/>
  <c r="I72"/>
  <c r="H72"/>
  <c r="M71"/>
  <c r="L71"/>
  <c r="O71"/>
  <c r="N71"/>
  <c r="Q74"/>
  <c r="P74"/>
  <c r="U71"/>
  <c r="T71"/>
  <c r="W72"/>
  <c r="V72"/>
  <c r="Y72"/>
  <c r="X72"/>
  <c r="AA72"/>
  <c r="Z72"/>
  <c r="AC72"/>
  <c r="AC12" i="2" s="1"/>
  <c r="AB72" i="1"/>
  <c r="C79"/>
  <c r="B80" s="1"/>
  <c r="J71" l="1"/>
  <c r="K71" s="1"/>
  <c r="K20" i="2" s="1"/>
  <c r="R71" i="1"/>
  <c r="S71" s="1"/>
  <c r="S16" i="2" s="1"/>
  <c r="AG74" i="1"/>
  <c r="AG13" i="2" s="1"/>
  <c r="AF74" i="1"/>
  <c r="AD77"/>
  <c r="AE77" s="1"/>
  <c r="AE16" i="2"/>
  <c r="E74" i="1"/>
  <c r="D74"/>
  <c r="G73"/>
  <c r="F73"/>
  <c r="I73"/>
  <c r="H73"/>
  <c r="M72"/>
  <c r="L72"/>
  <c r="O72"/>
  <c r="N72"/>
  <c r="Q75"/>
  <c r="P75"/>
  <c r="U72"/>
  <c r="T72"/>
  <c r="W73"/>
  <c r="V73"/>
  <c r="Y73"/>
  <c r="X73"/>
  <c r="AA73"/>
  <c r="Z73"/>
  <c r="AC73"/>
  <c r="AC13" i="2" s="1"/>
  <c r="AB73" i="1"/>
  <c r="C80"/>
  <c r="B81" s="1"/>
  <c r="J72" l="1"/>
  <c r="K72" s="1"/>
  <c r="K21" i="2" s="1"/>
  <c r="R72" i="1"/>
  <c r="S72" s="1"/>
  <c r="S17" i="2" s="1"/>
  <c r="AG75" i="1"/>
  <c r="AG14" i="2" s="1"/>
  <c r="AF75" i="1"/>
  <c r="AD78"/>
  <c r="AE78" s="1"/>
  <c r="AE17" i="2"/>
  <c r="E75" i="1"/>
  <c r="D75"/>
  <c r="G74"/>
  <c r="F74"/>
  <c r="I74"/>
  <c r="H74"/>
  <c r="M73"/>
  <c r="L73"/>
  <c r="O73"/>
  <c r="N73"/>
  <c r="Q76"/>
  <c r="P76"/>
  <c r="U73"/>
  <c r="T73"/>
  <c r="W74"/>
  <c r="V74"/>
  <c r="Y74"/>
  <c r="X74"/>
  <c r="AA74"/>
  <c r="Z74"/>
  <c r="AC74"/>
  <c r="AC14" i="2" s="1"/>
  <c r="AB74" i="1"/>
  <c r="C81"/>
  <c r="B82" s="1"/>
  <c r="J73" l="1"/>
  <c r="K73" s="1"/>
  <c r="K22" i="2" s="1"/>
  <c r="K27" s="1"/>
  <c r="R74" i="1"/>
  <c r="S74" s="1"/>
  <c r="S19" i="2" s="1"/>
  <c r="R73" i="1"/>
  <c r="S73" s="1"/>
  <c r="S18" i="2" s="1"/>
  <c r="AG76" i="1"/>
  <c r="AG15" i="2" s="1"/>
  <c r="AF76" i="1"/>
  <c r="AD79"/>
  <c r="AE79" s="1"/>
  <c r="AE18" i="2"/>
  <c r="E76" i="1"/>
  <c r="D76"/>
  <c r="G75"/>
  <c r="F75"/>
  <c r="I75"/>
  <c r="H75"/>
  <c r="M74"/>
  <c r="L74"/>
  <c r="O74"/>
  <c r="N74"/>
  <c r="Q77"/>
  <c r="P77"/>
  <c r="U74"/>
  <c r="T74"/>
  <c r="W75"/>
  <c r="V75"/>
  <c r="Y75"/>
  <c r="X75"/>
  <c r="AA75"/>
  <c r="Z75"/>
  <c r="AC75"/>
  <c r="AC15" i="2" s="1"/>
  <c r="AB75" i="1"/>
  <c r="C82"/>
  <c r="C83" s="1"/>
  <c r="J74" l="1"/>
  <c r="K74" s="1"/>
  <c r="R75"/>
  <c r="S75" s="1"/>
  <c r="S20" i="2" s="1"/>
  <c r="AG77" i="1"/>
  <c r="AG16" i="2" s="1"/>
  <c r="AF77" i="1"/>
  <c r="AD80"/>
  <c r="AE80" s="1"/>
  <c r="AE19" i="2"/>
  <c r="E77" i="1"/>
  <c r="D77"/>
  <c r="G76"/>
  <c r="F76"/>
  <c r="I76"/>
  <c r="H76"/>
  <c r="M75"/>
  <c r="L75"/>
  <c r="O75"/>
  <c r="N75"/>
  <c r="Q78"/>
  <c r="P78"/>
  <c r="U75"/>
  <c r="T75"/>
  <c r="W76"/>
  <c r="V76"/>
  <c r="Y76"/>
  <c r="X76"/>
  <c r="AA76"/>
  <c r="Z76"/>
  <c r="AC76"/>
  <c r="AC16" i="2" s="1"/>
  <c r="AB76" i="1"/>
  <c r="J75" l="1"/>
  <c r="K75" s="1"/>
  <c r="R76"/>
  <c r="S76" s="1"/>
  <c r="S21" i="2" s="1"/>
  <c r="AG78" i="1"/>
  <c r="AG17" i="2" s="1"/>
  <c r="AF78" i="1"/>
  <c r="AD81"/>
  <c r="AE81" s="1"/>
  <c r="AE20" i="2"/>
  <c r="E78" i="1"/>
  <c r="D78"/>
  <c r="G77"/>
  <c r="F77"/>
  <c r="I77"/>
  <c r="H77"/>
  <c r="M76"/>
  <c r="L76"/>
  <c r="O76"/>
  <c r="N76"/>
  <c r="Q79"/>
  <c r="P79"/>
  <c r="U76"/>
  <c r="T76"/>
  <c r="W77"/>
  <c r="V77"/>
  <c r="Y77"/>
  <c r="X77"/>
  <c r="AA77"/>
  <c r="Z77"/>
  <c r="AC77"/>
  <c r="AC17" i="2" s="1"/>
  <c r="AB77" i="1"/>
  <c r="J76" l="1"/>
  <c r="K76" s="1"/>
  <c r="R77"/>
  <c r="S77" s="1"/>
  <c r="S22" i="2" s="1"/>
  <c r="S27" s="1"/>
  <c r="AG79" i="1"/>
  <c r="AG18" i="2" s="1"/>
  <c r="AF79" i="1"/>
  <c r="AD82"/>
  <c r="AE82" s="1"/>
  <c r="AE21" i="2"/>
  <c r="E79" i="1"/>
  <c r="D79"/>
  <c r="G78"/>
  <c r="F78"/>
  <c r="I78"/>
  <c r="H78"/>
  <c r="M77"/>
  <c r="L77"/>
  <c r="O77"/>
  <c r="N77"/>
  <c r="Q80"/>
  <c r="P80"/>
  <c r="U77"/>
  <c r="T77"/>
  <c r="W78"/>
  <c r="V78"/>
  <c r="Y78"/>
  <c r="X78"/>
  <c r="AA78"/>
  <c r="Z78"/>
  <c r="AB78"/>
  <c r="AC78" s="1"/>
  <c r="AC18" i="2" s="1"/>
  <c r="J77" i="1" l="1"/>
  <c r="K77" s="1"/>
  <c r="R78"/>
  <c r="S78" s="1"/>
  <c r="R79" s="1"/>
  <c r="S79" s="1"/>
  <c r="AG80"/>
  <c r="AG19" i="2" s="1"/>
  <c r="AF80" i="1"/>
  <c r="AE83"/>
  <c r="AE22" i="2"/>
  <c r="AE27" s="1"/>
  <c r="E80" i="1"/>
  <c r="D80"/>
  <c r="G79"/>
  <c r="F79"/>
  <c r="I79"/>
  <c r="H79"/>
  <c r="M78"/>
  <c r="L78"/>
  <c r="O78"/>
  <c r="N78"/>
  <c r="Q81"/>
  <c r="P81"/>
  <c r="U78"/>
  <c r="T78"/>
  <c r="W79"/>
  <c r="V79"/>
  <c r="Y79"/>
  <c r="X79"/>
  <c r="AA79"/>
  <c r="Z79"/>
  <c r="AC79"/>
  <c r="AC19" i="2" s="1"/>
  <c r="AB79" i="1"/>
  <c r="J78" l="1"/>
  <c r="K78" s="1"/>
  <c r="R80"/>
  <c r="S80" s="1"/>
  <c r="R81" s="1"/>
  <c r="S81" s="1"/>
  <c r="AG81"/>
  <c r="AG20" i="2" s="1"/>
  <c r="AF81" i="1"/>
  <c r="E81"/>
  <c r="D81"/>
  <c r="G80"/>
  <c r="F80"/>
  <c r="I80"/>
  <c r="H80"/>
  <c r="M79"/>
  <c r="L79"/>
  <c r="O79"/>
  <c r="N79"/>
  <c r="Q82"/>
  <c r="Q83" s="1"/>
  <c r="P82"/>
  <c r="U79"/>
  <c r="T79"/>
  <c r="W80"/>
  <c r="V80"/>
  <c r="Y80"/>
  <c r="X80"/>
  <c r="AA80"/>
  <c r="Z80"/>
  <c r="AC80"/>
  <c r="AC20" i="2" s="1"/>
  <c r="AB80" i="1"/>
  <c r="J79" l="1"/>
  <c r="K79" s="1"/>
  <c r="J80" s="1"/>
  <c r="K80" s="1"/>
  <c r="AG82"/>
  <c r="AF82"/>
  <c r="E82"/>
  <c r="E83" s="1"/>
  <c r="D82"/>
  <c r="G81"/>
  <c r="F81"/>
  <c r="I81"/>
  <c r="H81"/>
  <c r="M80"/>
  <c r="L80"/>
  <c r="O80"/>
  <c r="N80"/>
  <c r="S82"/>
  <c r="S83" s="1"/>
  <c r="R82"/>
  <c r="U80"/>
  <c r="T80"/>
  <c r="W81"/>
  <c r="V81"/>
  <c r="Y81"/>
  <c r="X81"/>
  <c r="AA81"/>
  <c r="Z81"/>
  <c r="AC81"/>
  <c r="AC21" i="2" s="1"/>
  <c r="AB81" i="1"/>
  <c r="J81" l="1"/>
  <c r="K81" s="1"/>
  <c r="J82" s="1"/>
  <c r="K82" s="1"/>
  <c r="K83" s="1"/>
  <c r="AG83"/>
  <c r="AG21" i="2"/>
  <c r="AG27" s="1"/>
  <c r="G82" i="1"/>
  <c r="G83" s="1"/>
  <c r="F82"/>
  <c r="I82"/>
  <c r="I83" s="1"/>
  <c r="H82"/>
  <c r="M81"/>
  <c r="L81"/>
  <c r="O81"/>
  <c r="N81"/>
  <c r="U81"/>
  <c r="T81"/>
  <c r="W82"/>
  <c r="W83" s="1"/>
  <c r="V82"/>
  <c r="Y82"/>
  <c r="Y83" s="1"/>
  <c r="X82"/>
  <c r="AA82"/>
  <c r="AA83" s="1"/>
  <c r="Z82"/>
  <c r="AC82"/>
  <c r="AB82"/>
  <c r="AC83" l="1"/>
  <c r="AC22" i="2"/>
  <c r="AC27" s="1"/>
  <c r="M82" i="1"/>
  <c r="M83" s="1"/>
  <c r="L82"/>
  <c r="O82"/>
  <c r="O83" s="1"/>
  <c r="N82"/>
  <c r="U82"/>
  <c r="U83" s="1"/>
  <c r="T82"/>
</calcChain>
</file>

<file path=xl/comments1.xml><?xml version="1.0" encoding="utf-8"?>
<comments xmlns="http://schemas.openxmlformats.org/spreadsheetml/2006/main">
  <authors>
    <author>作成者</author>
  </authors>
  <commentList>
    <comment ref="L6" authorId="0">
      <text>
        <r>
          <rPr>
            <b/>
            <sz val="9"/>
            <color indexed="81"/>
            <rFont val="ＭＳ Ｐゴシック"/>
            <family val="3"/>
            <charset val="128"/>
          </rPr>
          <t>井原
ドニゼッチ</t>
        </r>
      </text>
    </comment>
    <comment ref="P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エジムンド</t>
        </r>
      </text>
    </comment>
    <comment ref="V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ワシントン</t>
        </r>
      </text>
    </comment>
    <comment ref="AH1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リシャルデス</t>
        </r>
      </text>
    </comment>
    <comment ref="V11" authorId="0">
      <text>
        <r>
          <rPr>
            <b/>
            <sz val="9"/>
            <color indexed="81"/>
            <rFont val="ＭＳ Ｐゴシック"/>
            <family val="3"/>
            <charset val="128"/>
          </rPr>
          <t>黒部</t>
        </r>
      </text>
    </comment>
    <comment ref="Z11" authorId="0">
      <text>
        <r>
          <rPr>
            <b/>
            <sz val="9"/>
            <color indexed="81"/>
            <rFont val="ＭＳ Ｐゴシック"/>
            <family val="3"/>
            <charset val="128"/>
          </rPr>
          <t>高原</t>
        </r>
      </text>
    </comment>
    <comment ref="AH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永田充</t>
        </r>
      </text>
    </comment>
    <comment ref="L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アドリアーノ</t>
        </r>
      </text>
    </comment>
    <comment ref="R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アレックス</t>
        </r>
      </text>
    </comment>
    <comment ref="T1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西谷</t>
        </r>
      </text>
    </comment>
    <comment ref="V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小野</t>
        </r>
      </text>
    </comment>
    <comment ref="AD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サヌ</t>
        </r>
      </text>
    </comment>
    <comment ref="AH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原</t>
        </r>
      </text>
    </comment>
    <comment ref="J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室井
阿部敏</t>
        </r>
      </text>
    </comment>
    <comment ref="R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梅田</t>
        </r>
      </text>
    </comment>
    <comment ref="X14" authorId="0">
      <text>
        <r>
          <rPr>
            <b/>
            <sz val="9"/>
            <color indexed="81"/>
            <rFont val="ＭＳ Ｐゴシック"/>
            <family val="3"/>
            <charset val="128"/>
          </rPr>
          <t>阿部勇</t>
        </r>
      </text>
    </comment>
    <comment ref="Z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エジミウソン</t>
        </r>
      </text>
    </comment>
    <comment ref="P15" authorId="0">
      <text>
        <r>
          <rPr>
            <b/>
            <sz val="9"/>
            <color indexed="81"/>
            <rFont val="ＭＳ Ｐゴシック"/>
            <family val="3"/>
            <charset val="128"/>
          </rPr>
          <t>都築</t>
        </r>
      </text>
    </comment>
    <comment ref="R15" authorId="0">
      <text>
        <r>
          <rPr>
            <b/>
            <sz val="9"/>
            <color indexed="81"/>
            <rFont val="ＭＳ Ｐゴシック"/>
            <family val="3"/>
            <charset val="128"/>
          </rPr>
          <t>酒井</t>
        </r>
      </text>
    </comment>
    <comment ref="V15" authorId="0">
      <text>
        <r>
          <rPr>
            <b/>
            <sz val="9"/>
            <color indexed="81"/>
            <rFont val="ＭＳ Ｐゴシック"/>
            <family val="3"/>
            <charset val="128"/>
          </rPr>
          <t>相馬</t>
        </r>
      </text>
    </comment>
    <comment ref="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渡辺隆
西村</t>
        </r>
      </text>
    </comment>
    <comment ref="AH16" authorId="0">
      <text>
        <r>
          <rPr>
            <b/>
            <sz val="9"/>
            <color indexed="81"/>
            <rFont val="ＭＳ Ｐゴシック"/>
            <family val="3"/>
            <charset val="128"/>
          </rPr>
          <t>青山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小島</t>
        </r>
      </text>
    </comment>
    <comment ref="H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宮沢
盛田</t>
        </r>
      </text>
    </comment>
    <comment ref="J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早川</t>
        </r>
      </text>
    </commen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山岸
トゥット</t>
        </r>
      </text>
    </comment>
    <comment ref="N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坪井
平川
堀之内
三上
山根</t>
        </r>
      </text>
    </comment>
    <comment ref="P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小林宏</t>
        </r>
      </text>
    </comment>
    <comment ref="R17" authorId="0">
      <text>
        <r>
          <rPr>
            <b/>
            <sz val="9"/>
            <color indexed="81"/>
            <rFont val="ＭＳ Ｐゴシック"/>
            <family val="3"/>
            <charset val="128"/>
          </rPr>
          <t>田中闘</t>
        </r>
      </text>
    </comment>
    <comment ref="Z17" authorId="0">
      <text>
        <r>
          <rPr>
            <b/>
            <sz val="9"/>
            <color indexed="81"/>
            <rFont val="ＭＳ Ｐゴシック"/>
            <family val="3"/>
            <charset val="128"/>
          </rPr>
          <t>高崎</t>
        </r>
      </text>
    </comment>
    <comment ref="AB17" authorId="0">
      <text>
        <r>
          <rPr>
            <b/>
            <sz val="9"/>
            <color indexed="81"/>
            <rFont val="ＭＳ Ｐゴシック"/>
            <family val="3"/>
            <charset val="128"/>
          </rPr>
          <t>野田</t>
        </r>
      </text>
    </comment>
    <comment ref="A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宇賀神
柏木</t>
        </r>
      </text>
    </comment>
    <comment ref="P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山瀬</t>
        </r>
      </text>
    </comment>
    <comment ref="Z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梅崎</t>
        </r>
      </text>
    </comment>
    <comment ref="A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スピラ</t>
        </r>
      </text>
    </comment>
    <comment ref="AH1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マゾーラ</t>
        </r>
      </text>
    </comment>
    <comment ref="L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岩本</t>
        </r>
      </text>
    </comment>
    <comment ref="F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三木
加島
小野</t>
        </r>
      </text>
    </comment>
    <comment ref="H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西部
池田学
吉野
高橋厳</t>
        </r>
      </text>
    </comment>
    <comment ref="J21" authorId="0">
      <text>
        <r>
          <rPr>
            <b/>
            <sz val="9"/>
            <color indexed="81"/>
            <rFont val="ＭＳ Ｐゴシック"/>
            <family val="3"/>
            <charset val="128"/>
          </rPr>
          <t>鈴木啓
千島</t>
        </r>
      </text>
    </comment>
    <comment ref="L21" authorId="0">
      <text>
        <r>
          <rPr>
            <b/>
            <sz val="9"/>
            <color indexed="81"/>
            <rFont val="ＭＳ Ｐゴシック"/>
            <family val="3"/>
            <charset val="128"/>
          </rPr>
          <t>田中達</t>
        </r>
      </text>
    </comment>
    <comment ref="N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徳重
南
長谷部
東海林
小林陽</t>
        </r>
      </text>
    </comment>
    <comment ref="P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加藤
中川</t>
        </r>
      </text>
    </comment>
    <comment ref="R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新井
横山</t>
        </r>
      </text>
    </comment>
    <comment ref="T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近藤
サントス
大山
中村
細貝
赤星</t>
        </r>
      </text>
    </comment>
    <comment ref="V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小池
坂本
西澤
堤</t>
        </r>
      </text>
    </comment>
    <comment ref="Z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大谷
橋本
林</t>
        </r>
      </text>
    </comment>
    <comment ref="AB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永田拓
濱田
高橋峻
山田直</t>
        </r>
      </text>
    </comment>
    <comment ref="AH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小島</t>
        </r>
      </text>
    </comment>
    <comment ref="V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</t>
        </r>
      </text>
    </comment>
    <comment ref="AB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原口</t>
        </r>
      </text>
    </comment>
    <comment ref="AD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岡本</t>
        </r>
      </text>
    </comment>
  </commentList>
</comments>
</file>

<file path=xl/sharedStrings.xml><?xml version="1.0" encoding="utf-8"?>
<sst xmlns="http://schemas.openxmlformats.org/spreadsheetml/2006/main" count="871" uniqueCount="463">
  <si>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</si>
  <si>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</si>
  <si>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</si>
  <si>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</si>
  <si>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</si>
  <si>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</si>
  <si>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</si>
  <si>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</si>
  <si>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</si>
  <si>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</si>
  <si>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</si>
  <si>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</si>
  <si>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</si>
  <si>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</si>
  <si>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土田 尚史</t>
  </si>
  <si>
    <t>山岸 範宏</t>
  </si>
  <si>
    <t>土橋 正樹</t>
  </si>
  <si>
    <t>山田 暢久</t>
  </si>
  <si>
    <t>坪井 慶介</t>
  </si>
  <si>
    <t>西野 努</t>
  </si>
  <si>
    <t>井原 正巳▼</t>
  </si>
  <si>
    <t>→ｱﾙﾊﾟｲ*1</t>
  </si>
  <si>
    <t>細貝 萌</t>
  </si>
  <si>
    <t>土橋 正樹▼</t>
  </si>
  <si>
    <t>ﾄｩｰﾘｵ</t>
  </si>
  <si>
    <t>ﾄｩｰﾘｵ▼</t>
  </si>
  <si>
    <t>ｽﾋﾟﾗﾉﾋﾞｯﾁ</t>
  </si>
  <si>
    <t>→ｻﾞｯﾍﾟｯﾗ*1</t>
  </si>
  <si>
    <t>室井 市衛</t>
  </si>
  <si>
    <t>室井 市衛▼</t>
  </si>
  <si>
    <t>ﾈﾈ</t>
  </si>
  <si>
    <t>ﾈﾈ▼</t>
  </si>
  <si>
    <t>ｻﾇ</t>
  </si>
  <si>
    <t>ﾍﾟﾄﾛｳﾞｨｯﾁ</t>
  </si>
  <si>
    <t>ﾍﾟﾄﾛｳﾞｨｯﾁ▼*2</t>
  </si>
  <si>
    <t>岡野 雅行</t>
  </si>
  <si>
    <t>岡野 雅行*1</t>
  </si>
  <si>
    <t>岡野 雅行*2</t>
  </si>
  <si>
    <t>酒井 友之</t>
  </si>
  <si>
    <t>高原 直泰</t>
  </si>
  <si>
    <t>梅崎 司</t>
  </si>
  <si>
    <t>広瀬 治</t>
  </si>
  <si>
    <t>小野 伸二</t>
  </si>
  <si>
    <t>小野 伸二*2</t>
  </si>
  <si>
    <t>山瀬 功治▼</t>
  </si>
  <si>
    <t>ｱﾚｯｸｽ</t>
  </si>
  <si>
    <t>ｱﾚｯｸｽ▼*2</t>
  </si>
  <si>
    <t>柏木 陽介</t>
  </si>
  <si>
    <t>福田 正博</t>
  </si>
  <si>
    <t>福田 正博▼</t>
  </si>
  <si>
    <t>永井 雄一郎</t>
  </si>
  <si>
    <t>→ﾍﾞｷﾞﾘｽﾀｲﾝ*1</t>
  </si>
  <si>
    <t>福永 泰</t>
  </si>
  <si>
    <t>ｴﾒﾙｿﾝ</t>
  </si>
  <si>
    <t>ｴﾒﾙｿﾝ▼*2</t>
  </si>
  <si>
    <t>→ﾎﾟﾝﾃ*1</t>
  </si>
  <si>
    <t>ﾎﾟﾝﾃ</t>
  </si>
  <si>
    <t>ﾍﾞｷﾞﾘｽﾀｲﾝ▼</t>
  </si>
  <si>
    <t>ﾄｩｯﾄ▼</t>
  </si>
  <si>
    <t>田中 達也</t>
  </si>
  <si>
    <t>西野 努▼</t>
  </si>
  <si>
    <t>三上 卓哉▼*2</t>
  </si>
  <si>
    <t>堤 俊輔</t>
  </si>
  <si>
    <t>堤 俊輔*2</t>
  </si>
  <si>
    <t>大柴 健二</t>
  </si>
  <si>
    <t>大柴 健二▼</t>
  </si>
  <si>
    <t>鈴木 啓太</t>
  </si>
  <si>
    <t>礒貝 洋光*2(引退)</t>
  </si>
  <si>
    <t>平川 忠亮</t>
  </si>
  <si>
    <t>杉山 弘一▼</t>
  </si>
  <si>
    <t>盛田 剛平▼</t>
  </si>
  <si>
    <t>千島 徹</t>
  </si>
  <si>
    <t>千島 徹▼*2</t>
  </si>
  <si>
    <t>ｴｽｸﾃﾞﾛ</t>
  </si>
  <si>
    <t>田北 雄気</t>
  </si>
  <si>
    <t>西部 洋平</t>
  </si>
  <si>
    <t>相馬 崇人</t>
  </si>
  <si>
    <t>相馬 崇人▼</t>
  </si>
  <si>
    <t>高崎 寛之</t>
  </si>
  <si>
    <t>安藤 智安</t>
  </si>
  <si>
    <t>河合 竜二▼</t>
  </si>
  <si>
    <t>長谷部 誠</t>
  </si>
  <si>
    <t>長谷部 誠▼</t>
  </si>
  <si>
    <t>ｴｼﾞﾐｳｿﾝ</t>
  </si>
  <si>
    <t>池田 伸康</t>
  </si>
  <si>
    <t>広瀬 治▼</t>
  </si>
  <si>
    <t>西村 卓朗▼*2</t>
  </si>
  <si>
    <t>→ﾏﾘｯﾁ*1</t>
  </si>
  <si>
    <t>小池 純輝▼</t>
  </si>
  <si>
    <t>赤星 貴文▼*2</t>
  </si>
  <si>
    <t>ﾈｲﾊｲｽ*1</t>
  </si>
  <si>
    <t>内舘 秀樹</t>
  </si>
  <si>
    <t>内舘 秀樹▼</t>
  </si>
  <si>
    <t>高原 直泰▼*2</t>
  </si>
  <si>
    <t>桜井 直人▼*2</t>
  </si>
  <si>
    <t>阿部 敏之</t>
  </si>
  <si>
    <t>堀之内 聖</t>
  </si>
  <si>
    <t>石井 俊也</t>
  </si>
  <si>
    <t>室井 市衛*2</t>
  </si>
  <si>
    <t>徳重 健太*2</t>
  </si>
  <si>
    <t>→大谷 幸輝*3</t>
  </si>
  <si>
    <t>徳重 健太▼*2</t>
  </si>
  <si>
    <t>ﾜｼﾝﾄﾝ</t>
  </si>
  <si>
    <t>ﾜｼﾝﾄﾝ▼</t>
  </si>
  <si>
    <t>永田 拓也</t>
  </si>
  <si>
    <t>城定 信次</t>
  </si>
  <si>
    <t>城定 信次*2</t>
  </si>
  <si>
    <t>城定 信次▼</t>
  </si>
  <si>
    <t>大山 俊輔</t>
  </si>
  <si>
    <t>阿部 勇樹</t>
  </si>
  <si>
    <t>阿部 勇樹▼*2</t>
  </si>
  <si>
    <t>田畑 昭宏</t>
  </si>
  <si>
    <t>都築 龍太</t>
  </si>
  <si>
    <t>都築 龍太*2</t>
  </si>
  <si>
    <t>早川 知伸</t>
  </si>
  <si>
    <t>早川 知伸▼</t>
  </si>
  <si>
    <t>近藤 徹志</t>
  </si>
  <si>
    <t>坂本 和哉▼</t>
  </si>
  <si>
    <t>原口 元気</t>
  </si>
  <si>
    <t>岩瀬 健▼</t>
  </si>
  <si>
    <t>小島 徹▼</t>
  </si>
  <si>
    <t>中川 直樹</t>
  </si>
  <si>
    <t>中川 直樹▼</t>
  </si>
  <si>
    <t>赤星 貴文</t>
  </si>
  <si>
    <t>近藤 徹志▼</t>
  </si>
  <si>
    <t>河合 竜二</t>
  </si>
  <si>
    <t>南 祐三</t>
  </si>
  <si>
    <t>南 祐三▼*2</t>
  </si>
  <si>
    <t>濱田 水輝</t>
  </si>
  <si>
    <t>渡辺 敦夫</t>
  </si>
  <si>
    <t>池田 学</t>
  </si>
  <si>
    <t>池田 学▼</t>
  </si>
  <si>
    <t>小林 宏之</t>
  </si>
  <si>
    <t>横山 拓也</t>
  </si>
  <si>
    <t>横山 拓也▼</t>
  </si>
  <si>
    <t>西澤 代志也</t>
  </si>
  <si>
    <t>西澤 代志也*2</t>
  </si>
  <si>
    <t>宮沢 克行</t>
  </si>
  <si>
    <t>加藤 順大</t>
  </si>
  <si>
    <t>吉野 智行</t>
  </si>
  <si>
    <t>ﾆｷﾌｫﾛﾌ*1</t>
  </si>
  <si>
    <t>新井 翔太</t>
  </si>
  <si>
    <t>新井 翔太▼</t>
  </si>
  <si>
    <t>大谷 幸輝*3</t>
  </si>
  <si>
    <t>大谷 幸輝</t>
  </si>
  <si>
    <t>永井 雄一郎*1</t>
  </si>
  <si>
    <t>岡野 雅行▼</t>
  </si>
  <si>
    <t>→ﾌｧｲｻﾙ*1</t>
  </si>
  <si>
    <t>ﾌｧｲｻﾙ▼*2</t>
  </si>
  <si>
    <t>荒谷 弘樹▼</t>
  </si>
  <si>
    <t>中村 祐也*3</t>
  </si>
  <si>
    <t>中村 祐也</t>
  </si>
  <si>
    <t>橋本 真人</t>
  </si>
  <si>
    <t>岡本 拓也*3</t>
  </si>
  <si>
    <t>高橋 厳一▼</t>
  </si>
  <si>
    <t>細貝 萌*4</t>
  </si>
  <si>
    <t>小池 純輝</t>
  </si>
  <si>
    <t>林 勇介</t>
  </si>
  <si>
    <t>中村 忠▼*1</t>
  </si>
  <si>
    <t>路木 龍次</t>
  </si>
  <si>
    <t>ﾈﾈ*1</t>
  </si>
  <si>
    <t>坂本 和哉</t>
  </si>
  <si>
    <t>高橋 峻希*3</t>
  </si>
  <si>
    <t>高橋 峻希</t>
  </si>
  <si>
    <t>三本菅 崇</t>
  </si>
  <si>
    <t>路木 龍次*1</t>
  </si>
  <si>
    <t>ｸﾋﾞﾂｧ▼*1</t>
  </si>
  <si>
    <t>大山 俊輔*3</t>
  </si>
  <si>
    <t>ｴｽｸﾃﾞﾛ*3</t>
  </si>
  <si>
    <t>山田 直輝*3</t>
  </si>
  <si>
    <t>山田 直輝</t>
  </si>
  <si>
    <t>ﾋﾟｸﾝ*1</t>
  </si>
  <si>
    <t>ｱｼﾞｴﾙ▼*1</t>
  </si>
  <si>
    <t>川島 眞也▼*1</t>
  </si>
  <si>
    <t>西澤 代志也*3</t>
  </si>
  <si>
    <t>原口 元気*3</t>
  </si>
  <si>
    <t>宇賀神 友弥*4</t>
  </si>
  <si>
    <t>宇賀神 友弥</t>
  </si>
  <si>
    <t>ｴﾒﾙｿﾝ*1</t>
  </si>
  <si>
    <t>堤 俊輔*3</t>
  </si>
  <si>
    <t>矢島 倫太郎*3</t>
  </si>
  <si>
    <t>ﾍﾟﾄﾛｳﾞｨｯﾁ*1</t>
  </si>
  <si>
    <t>中谷 勇介▼*1</t>
  </si>
  <si>
    <t>ｱﾘｿﾝ*1</t>
  </si>
  <si>
    <t>山田 哲*3</t>
  </si>
  <si>
    <t>開幕</t>
    <rPh sb="0" eb="2">
      <t>カイマク</t>
    </rPh>
    <phoneticPr fontId="1"/>
  </si>
  <si>
    <t>平均</t>
    <rPh sb="0" eb="2">
      <t>ヘイキン</t>
    </rPh>
    <phoneticPr fontId="1"/>
  </si>
  <si>
    <t>土橋 正樹</t>
    <phoneticPr fontId="1"/>
  </si>
  <si>
    <r>
      <t>16</t>
    </r>
    <r>
      <rPr>
        <sz val="8"/>
        <color theme="1"/>
        <rFont val="メイリオ"/>
        <family val="3"/>
        <charset val="128"/>
      </rPr>
      <t>田北 雄気▼</t>
    </r>
  </si>
  <si>
    <r>
      <t>17</t>
    </r>
    <r>
      <rPr>
        <sz val="8"/>
        <color theme="1"/>
        <rFont val="メイリオ"/>
        <family val="3"/>
        <charset val="128"/>
      </rPr>
      <t>安藤 智安</t>
    </r>
  </si>
  <si>
    <r>
      <t>16</t>
    </r>
    <r>
      <rPr>
        <sz val="8"/>
        <color theme="1"/>
        <rFont val="メイリオ"/>
        <family val="3"/>
        <charset val="128"/>
      </rPr>
      <t>西部 洋平</t>
    </r>
  </si>
  <si>
    <r>
      <t>21</t>
    </r>
    <r>
      <rPr>
        <sz val="8"/>
        <color theme="1"/>
        <rFont val="メイリオ"/>
        <family val="3"/>
        <charset val="128"/>
      </rPr>
      <t>山岸 範宏</t>
    </r>
  </si>
  <si>
    <r>
      <t>13</t>
    </r>
    <r>
      <rPr>
        <sz val="8"/>
        <color theme="1"/>
        <rFont val="メイリオ"/>
        <family val="3"/>
        <charset val="128"/>
      </rPr>
      <t>山田 暢久</t>
    </r>
  </si>
  <si>
    <r>
      <t>20</t>
    </r>
    <r>
      <rPr>
        <sz val="8"/>
        <color theme="1"/>
        <rFont val="メイリオ"/>
        <family val="3"/>
        <charset val="128"/>
      </rPr>
      <t>坪井 慶介</t>
    </r>
  </si>
  <si>
    <t>田口 禎則</t>
    <phoneticPr fontId="1"/>
  </si>
  <si>
    <r>
      <t>12</t>
    </r>
    <r>
      <rPr>
        <sz val="8"/>
        <color theme="1"/>
        <rFont val="メイリオ"/>
        <family val="3"/>
        <charset val="128"/>
      </rPr>
      <t>西野 努</t>
    </r>
  </si>
  <si>
    <r>
      <t>32</t>
    </r>
    <r>
      <rPr>
        <sz val="8"/>
        <color theme="1"/>
        <rFont val="メイリオ"/>
        <family val="3"/>
        <charset val="128"/>
      </rPr>
      <t>細貝 萌</t>
    </r>
  </si>
  <si>
    <r>
      <t>2</t>
    </r>
    <r>
      <rPr>
        <sz val="8"/>
        <color theme="1"/>
        <rFont val="メイリオ"/>
        <family val="3"/>
        <charset val="128"/>
      </rPr>
      <t>土橋 正樹</t>
    </r>
  </si>
  <si>
    <r>
      <t>21</t>
    </r>
    <r>
      <rPr>
        <sz val="8"/>
        <color theme="1"/>
        <rFont val="メイリオ"/>
        <family val="3"/>
        <charset val="128"/>
      </rPr>
      <t>石井 俊也</t>
    </r>
  </si>
  <si>
    <r>
      <t>5</t>
    </r>
    <r>
      <rPr>
        <sz val="8"/>
        <color theme="1"/>
        <rFont val="メイリオ"/>
        <family val="3"/>
        <charset val="128"/>
      </rPr>
      <t>石井 俊也</t>
    </r>
  </si>
  <si>
    <r>
      <t>2</t>
    </r>
    <r>
      <rPr>
        <sz val="8"/>
        <color theme="1"/>
        <rFont val="メイリオ"/>
        <family val="3"/>
        <charset val="128"/>
      </rPr>
      <t>山田 暢久</t>
    </r>
  </si>
  <si>
    <r>
      <t>18</t>
    </r>
    <r>
      <rPr>
        <sz val="8"/>
        <color theme="1"/>
        <rFont val="メイリオ"/>
        <family val="3"/>
        <charset val="128"/>
      </rPr>
      <t>永井 雄一郎</t>
    </r>
  </si>
  <si>
    <r>
      <t>21</t>
    </r>
    <r>
      <rPr>
        <sz val="8"/>
        <color theme="1"/>
        <rFont val="メイリオ"/>
        <family val="3"/>
        <charset val="128"/>
      </rPr>
      <t>梅崎 司</t>
    </r>
  </si>
  <si>
    <r>
      <t>28</t>
    </r>
    <r>
      <rPr>
        <sz val="8"/>
        <color theme="1"/>
        <rFont val="メイリオ"/>
        <family val="3"/>
        <charset val="128"/>
      </rPr>
      <t>小野 伸二</t>
    </r>
  </si>
  <si>
    <r>
      <t>16</t>
    </r>
    <r>
      <rPr>
        <sz val="8"/>
        <color theme="1"/>
        <rFont val="メイリオ"/>
        <family val="3"/>
        <charset val="128"/>
      </rPr>
      <t>ｱﾚｯｸｽ</t>
    </r>
  </si>
  <si>
    <r>
      <t>18</t>
    </r>
    <r>
      <rPr>
        <sz val="8"/>
        <color theme="1"/>
        <rFont val="メイリオ"/>
        <family val="3"/>
        <charset val="128"/>
      </rPr>
      <t>小野 伸二▼</t>
    </r>
  </si>
  <si>
    <r>
      <t>7</t>
    </r>
    <r>
      <rPr>
        <sz val="8"/>
        <color theme="1"/>
        <rFont val="メイリオ"/>
        <family val="3"/>
        <charset val="128"/>
      </rPr>
      <t>永井 雄一郎</t>
    </r>
  </si>
  <si>
    <r>
      <t>11</t>
    </r>
    <r>
      <rPr>
        <sz val="8"/>
        <color theme="1"/>
        <rFont val="メイリオ"/>
        <family val="3"/>
        <charset val="128"/>
      </rPr>
      <t>福永 泰</t>
    </r>
  </si>
  <si>
    <r>
      <t>30</t>
    </r>
    <r>
      <rPr>
        <sz val="8"/>
        <color theme="1"/>
        <rFont val="メイリオ"/>
        <family val="3"/>
        <charset val="128"/>
      </rPr>
      <t>永井 雄一郎</t>
    </r>
  </si>
  <si>
    <r>
      <t>18</t>
    </r>
    <r>
      <rPr>
        <sz val="8"/>
        <color theme="1"/>
        <rFont val="メイリオ"/>
        <family val="3"/>
        <charset val="128"/>
      </rPr>
      <t>田中 達也</t>
    </r>
  </si>
  <si>
    <r>
      <t>5</t>
    </r>
    <r>
      <rPr>
        <sz val="8"/>
        <color theme="1"/>
        <rFont val="メイリオ"/>
        <family val="3"/>
        <charset val="128"/>
      </rPr>
      <t>堀 孝史▼</t>
    </r>
  </si>
  <si>
    <r>
      <t>27</t>
    </r>
    <r>
      <rPr>
        <sz val="8"/>
        <color theme="1"/>
        <rFont val="メイリオ"/>
        <family val="3"/>
        <charset val="128"/>
      </rPr>
      <t>渡辺 敦夫▼</t>
    </r>
  </si>
  <si>
    <r>
      <t>3</t>
    </r>
    <r>
      <rPr>
        <sz val="8"/>
        <color theme="1"/>
        <rFont val="メイリオ"/>
        <family val="3"/>
        <charset val="128"/>
      </rPr>
      <t>西野 努</t>
    </r>
  </si>
  <si>
    <r>
      <t>1</t>
    </r>
    <r>
      <rPr>
        <sz val="8"/>
        <color theme="1"/>
        <rFont val="メイリオ"/>
        <family val="3"/>
        <charset val="128"/>
      </rPr>
      <t>安藤 智安▼*2</t>
    </r>
  </si>
  <si>
    <r>
      <t>31</t>
    </r>
    <r>
      <rPr>
        <sz val="8"/>
        <color theme="1"/>
        <rFont val="メイリオ"/>
        <family val="3"/>
        <charset val="128"/>
      </rPr>
      <t>三上 卓哉</t>
    </r>
  </si>
  <si>
    <r>
      <t>36</t>
    </r>
    <r>
      <rPr>
        <sz val="8"/>
        <color theme="1"/>
        <rFont val="メイリオ"/>
        <family val="3"/>
        <charset val="128"/>
      </rPr>
      <t>堤 俊輔</t>
    </r>
  </si>
  <si>
    <r>
      <t>24</t>
    </r>
    <r>
      <rPr>
        <sz val="8"/>
        <color theme="1"/>
        <rFont val="メイリオ"/>
        <family val="3"/>
        <charset val="128"/>
      </rPr>
      <t>大柴 健二</t>
    </r>
  </si>
  <si>
    <r>
      <t>31</t>
    </r>
    <r>
      <rPr>
        <sz val="8"/>
        <color theme="1"/>
        <rFont val="メイリオ"/>
        <family val="3"/>
        <charset val="128"/>
      </rPr>
      <t>鈴木 啓太</t>
    </r>
  </si>
  <si>
    <r>
      <t>18</t>
    </r>
    <r>
      <rPr>
        <sz val="8"/>
        <color theme="1"/>
        <rFont val="メイリオ"/>
        <family val="3"/>
        <charset val="128"/>
      </rPr>
      <t>池田 伸康▼</t>
    </r>
  </si>
  <si>
    <r>
      <t>22</t>
    </r>
    <r>
      <rPr>
        <sz val="8"/>
        <color theme="1"/>
        <rFont val="メイリオ"/>
        <family val="3"/>
        <charset val="128"/>
      </rPr>
      <t>城定 信次</t>
    </r>
  </si>
  <si>
    <r>
      <t>10</t>
    </r>
    <r>
      <rPr>
        <sz val="8"/>
        <color theme="1"/>
        <rFont val="メイリオ"/>
        <family val="3"/>
        <charset val="128"/>
      </rPr>
      <t>福永 泰▼</t>
    </r>
  </si>
  <si>
    <r>
      <t>15</t>
    </r>
    <r>
      <rPr>
        <sz val="8"/>
        <color theme="1"/>
        <rFont val="メイリオ"/>
        <family val="3"/>
        <charset val="128"/>
      </rPr>
      <t>吉野 智行▼*2</t>
    </r>
  </si>
  <si>
    <r>
      <t>28</t>
    </r>
    <r>
      <rPr>
        <sz val="8"/>
        <color theme="1"/>
        <rFont val="メイリオ"/>
        <family val="3"/>
        <charset val="128"/>
      </rPr>
      <t>平川 忠亮</t>
    </r>
  </si>
  <si>
    <r>
      <t>29</t>
    </r>
    <r>
      <rPr>
        <sz val="8"/>
        <color theme="1"/>
        <rFont val="メイリオ"/>
        <family val="3"/>
        <charset val="128"/>
      </rPr>
      <t>吉野 智行</t>
    </r>
  </si>
  <si>
    <r>
      <t>23</t>
    </r>
    <r>
      <rPr>
        <sz val="8"/>
        <color theme="1"/>
        <rFont val="メイリオ"/>
        <family val="3"/>
        <charset val="128"/>
      </rPr>
      <t>千島 徹</t>
    </r>
  </si>
  <si>
    <r>
      <t>34</t>
    </r>
    <r>
      <rPr>
        <sz val="8"/>
        <color theme="1"/>
        <rFont val="メイリオ"/>
        <family val="3"/>
        <charset val="128"/>
      </rPr>
      <t>ｴｽｸﾃﾞﾛ</t>
    </r>
  </si>
  <si>
    <r>
      <t>31</t>
    </r>
    <r>
      <rPr>
        <sz val="8"/>
        <color theme="1"/>
        <rFont val="メイリオ"/>
        <family val="3"/>
        <charset val="128"/>
      </rPr>
      <t>西部 洋平</t>
    </r>
  </si>
  <si>
    <r>
      <t>26</t>
    </r>
    <r>
      <rPr>
        <sz val="8"/>
        <color theme="1"/>
        <rFont val="メイリオ"/>
        <family val="3"/>
        <charset val="128"/>
      </rPr>
      <t>渡辺 隆正▼</t>
    </r>
  </si>
  <si>
    <r>
      <t>1</t>
    </r>
    <r>
      <rPr>
        <sz val="8"/>
        <color theme="1"/>
        <rFont val="メイリオ"/>
        <family val="3"/>
        <charset val="128"/>
      </rPr>
      <t>西部 洋平▼*2</t>
    </r>
  </si>
  <si>
    <r>
      <t>35</t>
    </r>
    <r>
      <rPr>
        <sz val="8"/>
        <color theme="1"/>
        <rFont val="メイリオ"/>
        <family val="3"/>
        <charset val="128"/>
      </rPr>
      <t>永井 雄一郎*2</t>
    </r>
  </si>
  <si>
    <r>
      <t>32</t>
    </r>
    <r>
      <rPr>
        <sz val="8"/>
        <color theme="1"/>
        <rFont val="メイリオ"/>
        <family val="3"/>
        <charset val="128"/>
      </rPr>
      <t>安藤 智安</t>
    </r>
  </si>
  <si>
    <r>
      <t>26</t>
    </r>
    <r>
      <rPr>
        <sz val="8"/>
        <color theme="1"/>
        <rFont val="メイリオ"/>
        <family val="3"/>
        <charset val="128"/>
      </rPr>
      <t>河合 竜二</t>
    </r>
  </si>
  <si>
    <r>
      <t>32</t>
    </r>
    <r>
      <rPr>
        <sz val="8"/>
        <color theme="1"/>
        <rFont val="メイリオ"/>
        <family val="3"/>
        <charset val="128"/>
      </rPr>
      <t>長谷部 誠</t>
    </r>
  </si>
  <si>
    <r>
      <t>8</t>
    </r>
    <r>
      <rPr>
        <sz val="8"/>
        <color theme="1"/>
        <rFont val="メイリオ"/>
        <family val="3"/>
        <charset val="128"/>
      </rPr>
      <t>広瀬 治</t>
    </r>
  </si>
  <si>
    <r>
      <t>11</t>
    </r>
    <r>
      <rPr>
        <sz val="8"/>
        <color theme="1"/>
        <rFont val="メイリオ"/>
        <family val="3"/>
        <charset val="128"/>
      </rPr>
      <t>永井 雄一郎</t>
    </r>
  </si>
  <si>
    <r>
      <t>31</t>
    </r>
    <r>
      <rPr>
        <sz val="8"/>
        <color theme="1"/>
        <rFont val="メイリオ"/>
        <family val="3"/>
        <charset val="128"/>
      </rPr>
      <t>田中 達也</t>
    </r>
  </si>
  <si>
    <r>
      <t>30</t>
    </r>
    <r>
      <rPr>
        <sz val="8"/>
        <color theme="1"/>
        <rFont val="メイリオ"/>
        <family val="3"/>
        <charset val="128"/>
      </rPr>
      <t>西村 卓朗</t>
    </r>
  </si>
  <si>
    <r>
      <t>24</t>
    </r>
    <r>
      <rPr>
        <sz val="8"/>
        <color theme="1"/>
        <rFont val="メイリオ"/>
        <family val="3"/>
        <charset val="128"/>
      </rPr>
      <t>梅田 直哉▼*2</t>
    </r>
  </si>
  <si>
    <r>
      <t>32</t>
    </r>
    <r>
      <rPr>
        <sz val="8"/>
        <color theme="1"/>
        <rFont val="メイリオ"/>
        <family val="3"/>
        <charset val="128"/>
      </rPr>
      <t>小池 純輝</t>
    </r>
  </si>
  <si>
    <r>
      <t>28</t>
    </r>
    <r>
      <rPr>
        <sz val="8"/>
        <color theme="1"/>
        <rFont val="メイリオ"/>
        <family val="3"/>
        <charset val="128"/>
      </rPr>
      <t>加藤 順大</t>
    </r>
  </si>
  <si>
    <r>
      <t>23</t>
    </r>
    <r>
      <rPr>
        <sz val="8"/>
        <color theme="1"/>
        <rFont val="メイリオ"/>
        <family val="3"/>
        <charset val="128"/>
      </rPr>
      <t>内舘 秀樹</t>
    </r>
  </si>
  <si>
    <r>
      <t>7</t>
    </r>
    <r>
      <rPr>
        <sz val="8"/>
        <color theme="1"/>
        <rFont val="メイリオ"/>
        <family val="3"/>
        <charset val="128"/>
      </rPr>
      <t>高原 直泰</t>
    </r>
  </si>
  <si>
    <r>
      <t>25</t>
    </r>
    <r>
      <rPr>
        <sz val="8"/>
        <color theme="1"/>
        <rFont val="メイリオ"/>
        <family val="3"/>
        <charset val="128"/>
      </rPr>
      <t>桜井 直人</t>
    </r>
  </si>
  <si>
    <r>
      <t>26</t>
    </r>
    <r>
      <rPr>
        <sz val="8"/>
        <color theme="1"/>
        <rFont val="メイリオ"/>
        <family val="3"/>
        <charset val="128"/>
      </rPr>
      <t>石井 俊也</t>
    </r>
  </si>
  <si>
    <r>
      <t>32</t>
    </r>
    <r>
      <rPr>
        <sz val="8"/>
        <color theme="1"/>
        <rFont val="メイリオ"/>
        <family val="3"/>
        <charset val="128"/>
      </rPr>
      <t>山岸 範宏</t>
    </r>
  </si>
  <si>
    <r>
      <t>36</t>
    </r>
    <r>
      <rPr>
        <sz val="8"/>
        <color theme="1"/>
        <rFont val="メイリオ"/>
        <family val="3"/>
        <charset val="128"/>
      </rPr>
      <t>徳重 健太</t>
    </r>
  </si>
  <si>
    <r>
      <t>1</t>
    </r>
    <r>
      <rPr>
        <sz val="8"/>
        <color theme="1"/>
        <rFont val="メイリオ"/>
        <family val="3"/>
        <charset val="128"/>
      </rPr>
      <t>土田 尚史▼</t>
    </r>
  </si>
  <si>
    <r>
      <t>14</t>
    </r>
    <r>
      <rPr>
        <sz val="8"/>
        <color theme="1"/>
        <rFont val="メイリオ"/>
        <family val="3"/>
        <charset val="128"/>
      </rPr>
      <t>城定 信次</t>
    </r>
  </si>
  <si>
    <r>
      <t>27</t>
    </r>
    <r>
      <rPr>
        <sz val="8"/>
        <color theme="1"/>
        <rFont val="メイリオ"/>
        <family val="3"/>
        <charset val="128"/>
      </rPr>
      <t>小林 宏之▼</t>
    </r>
  </si>
  <si>
    <r>
      <t>29</t>
    </r>
    <r>
      <rPr>
        <sz val="8"/>
        <color theme="1"/>
        <rFont val="メイリオ"/>
        <family val="3"/>
        <charset val="128"/>
      </rPr>
      <t>田畑 昭宏</t>
    </r>
  </si>
  <si>
    <r>
      <t>30</t>
    </r>
    <r>
      <rPr>
        <sz val="8"/>
        <color theme="1"/>
        <rFont val="メイリオ"/>
        <family val="3"/>
        <charset val="128"/>
      </rPr>
      <t>千島 徹</t>
    </r>
  </si>
  <si>
    <r>
      <t>3</t>
    </r>
    <r>
      <rPr>
        <sz val="8"/>
        <color theme="1"/>
        <rFont val="メイリオ"/>
        <family val="3"/>
        <charset val="128"/>
      </rPr>
      <t>田口 禎則▼</t>
    </r>
  </si>
  <si>
    <r>
      <t>34</t>
    </r>
    <r>
      <rPr>
        <sz val="8"/>
        <color theme="1"/>
        <rFont val="メイリオ"/>
        <family val="3"/>
        <charset val="128"/>
      </rPr>
      <t>三本菅 崇▼</t>
    </r>
  </si>
  <si>
    <r>
      <t>33</t>
    </r>
    <r>
      <rPr>
        <sz val="8"/>
        <color theme="1"/>
        <rFont val="メイリオ"/>
        <family val="3"/>
        <charset val="128"/>
      </rPr>
      <t>小林 陽介▼</t>
    </r>
  </si>
  <si>
    <r>
      <t>33</t>
    </r>
    <r>
      <rPr>
        <sz val="8"/>
        <color theme="1"/>
        <rFont val="メイリオ"/>
        <family val="3"/>
        <charset val="128"/>
      </rPr>
      <t>坂本 和哉</t>
    </r>
  </si>
  <si>
    <r>
      <t>29</t>
    </r>
    <r>
      <rPr>
        <sz val="8"/>
        <color theme="1"/>
        <rFont val="メイリオ"/>
        <family val="3"/>
        <charset val="128"/>
      </rPr>
      <t>小島 徹</t>
    </r>
  </si>
  <si>
    <r>
      <t>28</t>
    </r>
    <r>
      <rPr>
        <sz val="8"/>
        <color theme="1"/>
        <rFont val="メイリオ"/>
        <family val="3"/>
        <charset val="128"/>
      </rPr>
      <t>佐藤 太一▼</t>
    </r>
  </si>
  <si>
    <r>
      <t>33</t>
    </r>
    <r>
      <rPr>
        <sz val="8"/>
        <color theme="1"/>
        <rFont val="メイリオ"/>
        <family val="3"/>
        <charset val="128"/>
      </rPr>
      <t>河合 竜二</t>
    </r>
  </si>
  <si>
    <r>
      <t>36</t>
    </r>
    <r>
      <rPr>
        <sz val="8"/>
        <color theme="1"/>
        <rFont val="メイリオ"/>
        <family val="3"/>
        <charset val="128"/>
      </rPr>
      <t>本間 幸司▼</t>
    </r>
  </si>
  <si>
    <r>
      <t>33</t>
    </r>
    <r>
      <rPr>
        <sz val="8"/>
        <color theme="1"/>
        <rFont val="メイリオ"/>
        <family val="3"/>
        <charset val="128"/>
      </rPr>
      <t>路木 龍次▼</t>
    </r>
  </si>
  <si>
    <t>ﾎﾞﾘ▼*2</t>
    <phoneticPr fontId="1"/>
  </si>
  <si>
    <t>堀 孝史</t>
    <phoneticPr fontId="1"/>
  </si>
  <si>
    <t>ﾌﾞｯﾌﾊﾞﾙﾄ▼*2</t>
    <phoneticPr fontId="1"/>
  </si>
  <si>
    <t>岡野 雅行</t>
    <phoneticPr fontId="1"/>
  </si>
  <si>
    <t>広瀬 治</t>
    <phoneticPr fontId="1"/>
  </si>
  <si>
    <t>福田 正博</t>
    <phoneticPr fontId="1"/>
  </si>
  <si>
    <t>ﾊﾞｳｱｰ▼*2</t>
    <phoneticPr fontId="1"/>
  </si>
  <si>
    <t>福永 泰</t>
    <phoneticPr fontId="1"/>
  </si>
  <si>
    <t>西野 努</t>
    <phoneticPr fontId="1"/>
  </si>
  <si>
    <t>山田 暢久</t>
    <phoneticPr fontId="1"/>
  </si>
  <si>
    <t>礒貝 洋光</t>
    <phoneticPr fontId="1"/>
  </si>
  <si>
    <t>杉山 弘一</t>
    <phoneticPr fontId="1"/>
  </si>
  <si>
    <t>田北 雄気</t>
    <phoneticPr fontId="1"/>
  </si>
  <si>
    <t>岩瀬 健*2</t>
    <phoneticPr fontId="1"/>
  </si>
  <si>
    <t>池田 伸康</t>
    <phoneticPr fontId="1"/>
  </si>
  <si>
    <t>大田 昌宏▼</t>
    <phoneticPr fontId="1"/>
  </si>
  <si>
    <t>持山 宣丈▼</t>
    <phoneticPr fontId="1"/>
  </si>
  <si>
    <t>城定 信次</t>
    <phoneticPr fontId="1"/>
  </si>
  <si>
    <t>内舘 秀樹</t>
    <phoneticPr fontId="1"/>
  </si>
  <si>
    <t>大柴 健二</t>
    <phoneticPr fontId="1"/>
  </si>
  <si>
    <t>桜井 直人</t>
    <phoneticPr fontId="1"/>
  </si>
  <si>
    <t>石井 俊也</t>
    <phoneticPr fontId="1"/>
  </si>
  <si>
    <t>渡辺 敦夫</t>
    <phoneticPr fontId="1"/>
  </si>
  <si>
    <t>佐藤 太一</t>
    <phoneticPr fontId="1"/>
  </si>
  <si>
    <t>田畑 昭宏</t>
    <phoneticPr fontId="1"/>
  </si>
  <si>
    <t>宮沢 克行▼</t>
    <phoneticPr fontId="1"/>
  </si>
  <si>
    <r>
      <t>23</t>
    </r>
    <r>
      <rPr>
        <sz val="8"/>
        <color theme="1"/>
        <rFont val="メイリオ"/>
        <family val="3"/>
        <charset val="128"/>
      </rPr>
      <t>田畑 昭宏▼*2</t>
    </r>
    <phoneticPr fontId="1"/>
  </si>
  <si>
    <t>花山 英二▼</t>
    <phoneticPr fontId="1"/>
  </si>
  <si>
    <t>荒谷 弘樹</t>
    <phoneticPr fontId="1"/>
  </si>
  <si>
    <t>安藤 智安</t>
    <phoneticPr fontId="1"/>
  </si>
  <si>
    <t>河合 竜二</t>
    <phoneticPr fontId="1"/>
  </si>
  <si>
    <t>三本菅 崇</t>
    <phoneticPr fontId="1"/>
  </si>
  <si>
    <t>永井 雄一郎</t>
    <phoneticPr fontId="1"/>
  </si>
  <si>
    <t>本間 幸司</t>
    <phoneticPr fontId="1"/>
  </si>
  <si>
    <r>
      <t>19</t>
    </r>
    <r>
      <rPr>
        <sz val="8"/>
        <color theme="1"/>
        <rFont val="メイリオ"/>
        <family val="3"/>
        <charset val="128"/>
      </rPr>
      <t>ﾈｲﾊｲｽ▼*2</t>
    </r>
    <phoneticPr fontId="1"/>
  </si>
  <si>
    <r>
      <t>37</t>
    </r>
    <r>
      <rPr>
        <sz val="8"/>
        <color theme="1"/>
        <rFont val="メイリオ"/>
        <family val="3"/>
        <charset val="128"/>
      </rPr>
      <t>ﾍﾟﾄﾛｳﾞｨｯﾁ</t>
    </r>
    <phoneticPr fontId="1"/>
  </si>
  <si>
    <t>小野 伸二</t>
    <phoneticPr fontId="1"/>
  </si>
  <si>
    <t>酒井 友之▼*2</t>
    <phoneticPr fontId="1"/>
  </si>
  <si>
    <t>永井 雄一郎▼</t>
    <phoneticPr fontId="1"/>
  </si>
  <si>
    <r>
      <t>10</t>
    </r>
    <r>
      <rPr>
        <sz val="8"/>
        <color theme="1"/>
        <rFont val="メイリオ"/>
        <family val="3"/>
        <charset val="128"/>
      </rPr>
      <t>ﾍﾞｷﾞﾘｽﾀｲﾝ</t>
    </r>
    <phoneticPr fontId="1"/>
  </si>
  <si>
    <t>小島 徹</t>
    <phoneticPr fontId="1"/>
  </si>
  <si>
    <t>三木 崇史▼</t>
    <phoneticPr fontId="1"/>
  </si>
  <si>
    <t>加島 健一郎▼*2</t>
    <phoneticPr fontId="1"/>
  </si>
  <si>
    <t>ｻﾞｯﾍﾟｯﾗ▼*2</t>
    <phoneticPr fontId="1"/>
  </si>
  <si>
    <t>盛田 剛平</t>
    <phoneticPr fontId="1"/>
  </si>
  <si>
    <t>池田 学</t>
    <phoneticPr fontId="1"/>
  </si>
  <si>
    <t>宮沢 克行</t>
    <phoneticPr fontId="1"/>
  </si>
  <si>
    <t>吉野 智行</t>
    <phoneticPr fontId="1"/>
  </si>
  <si>
    <t>西部 洋平</t>
    <phoneticPr fontId="1"/>
  </si>
  <si>
    <t>高橋 厳一</t>
    <phoneticPr fontId="1"/>
  </si>
  <si>
    <r>
      <t>35</t>
    </r>
    <r>
      <rPr>
        <sz val="8"/>
        <color theme="1"/>
        <rFont val="メイリオ"/>
        <family val="3"/>
        <charset val="128"/>
      </rPr>
      <t>ﾋﾟｸﾝ▼</t>
    </r>
    <phoneticPr fontId="1"/>
  </si>
  <si>
    <t>阿部 敏之</t>
    <phoneticPr fontId="1"/>
  </si>
  <si>
    <t>石井 俊也▼</t>
    <phoneticPr fontId="1"/>
  </si>
  <si>
    <r>
      <t>20</t>
    </r>
    <r>
      <rPr>
        <sz val="8"/>
        <color theme="1"/>
        <rFont val="メイリオ"/>
        <family val="3"/>
        <charset val="128"/>
      </rPr>
      <t>阿部 敏之▼*2</t>
    </r>
    <phoneticPr fontId="1"/>
  </si>
  <si>
    <t>室井 市衛</t>
    <phoneticPr fontId="1"/>
  </si>
  <si>
    <t>早川 知伸</t>
    <phoneticPr fontId="1"/>
  </si>
  <si>
    <t>千島 徹</t>
    <phoneticPr fontId="1"/>
  </si>
  <si>
    <t>鈴木 啓太</t>
    <phoneticPr fontId="1"/>
  </si>
  <si>
    <r>
      <t>34</t>
    </r>
    <r>
      <rPr>
        <sz val="8"/>
        <color theme="1"/>
        <rFont val="メイリオ"/>
        <family val="3"/>
        <charset val="128"/>
      </rPr>
      <t>路木 龍次</t>
    </r>
    <phoneticPr fontId="1"/>
  </si>
  <si>
    <t>井原 正巳</t>
    <phoneticPr fontId="1"/>
  </si>
  <si>
    <t>ﾄﾞﾆｾﾞｯﾁ▼*2</t>
    <phoneticPr fontId="1"/>
  </si>
  <si>
    <t>ｱﾄﾞﾘｱｰﾉ▼*2</t>
    <phoneticPr fontId="1"/>
  </si>
  <si>
    <t>ﾄｩｯﾄ</t>
    <phoneticPr fontId="1"/>
  </si>
  <si>
    <t>渡辺 隆正</t>
    <phoneticPr fontId="1"/>
  </si>
  <si>
    <t>西村 卓朗</t>
    <phoneticPr fontId="1"/>
  </si>
  <si>
    <t>田中 達也</t>
    <phoneticPr fontId="1"/>
  </si>
  <si>
    <t>山岸 範宏</t>
    <phoneticPr fontId="1"/>
  </si>
  <si>
    <t>加藤 順大*3</t>
    <phoneticPr fontId="1"/>
  </si>
  <si>
    <r>
      <t>36</t>
    </r>
    <r>
      <rPr>
        <sz val="8"/>
        <color theme="1"/>
        <rFont val="メイリオ"/>
        <family val="3"/>
        <charset val="128"/>
      </rPr>
      <t>ｴﾒﾙｿﾝ</t>
    </r>
    <phoneticPr fontId="1"/>
  </si>
  <si>
    <r>
      <t>37</t>
    </r>
    <r>
      <rPr>
        <sz val="8"/>
        <color theme="1"/>
        <rFont val="メイリオ"/>
        <family val="3"/>
        <charset val="128"/>
      </rPr>
      <t>ｱﾘｿﾝ*2</t>
    </r>
    <phoneticPr fontId="1"/>
  </si>
  <si>
    <t>坪井 慶介</t>
    <phoneticPr fontId="1"/>
  </si>
  <si>
    <t>山根 伸泉▼</t>
    <phoneticPr fontId="1"/>
  </si>
  <si>
    <t>南 祐三</t>
    <phoneticPr fontId="1"/>
  </si>
  <si>
    <t>平川 忠亮</t>
    <phoneticPr fontId="1"/>
  </si>
  <si>
    <t>堀之内 聖</t>
    <phoneticPr fontId="1"/>
  </si>
  <si>
    <t>三上 卓哉</t>
    <phoneticPr fontId="1"/>
  </si>
  <si>
    <t>長谷部 誠</t>
    <phoneticPr fontId="1"/>
  </si>
  <si>
    <t>小林 陽介</t>
    <phoneticPr fontId="1"/>
  </si>
  <si>
    <t>東海林 彬▼</t>
    <phoneticPr fontId="1"/>
  </si>
  <si>
    <t>徳重 健太</t>
    <phoneticPr fontId="1"/>
  </si>
  <si>
    <t>ｾﾞﾘｯﾁ▼</t>
    <phoneticPr fontId="1"/>
  </si>
  <si>
    <t>ｴｼﾞﾑﾝﾄﾞ▼*2</t>
    <phoneticPr fontId="1"/>
  </si>
  <si>
    <t>山瀬 功治</t>
    <phoneticPr fontId="1"/>
  </si>
  <si>
    <t>都築 龍太</t>
    <phoneticPr fontId="1"/>
  </si>
  <si>
    <t>加藤 順大</t>
    <phoneticPr fontId="1"/>
  </si>
  <si>
    <r>
      <t>29</t>
    </r>
    <r>
      <rPr>
        <sz val="8"/>
        <color theme="1"/>
        <rFont val="メイリオ"/>
        <family val="3"/>
        <charset val="128"/>
      </rPr>
      <t>ﾆｷﾌｫﾛﾌ▼*2</t>
    </r>
    <phoneticPr fontId="1"/>
  </si>
  <si>
    <t>ﾄｩｰﾘｵ</t>
    <phoneticPr fontId="1"/>
  </si>
  <si>
    <t>酒井 友之</t>
    <phoneticPr fontId="1"/>
  </si>
  <si>
    <t>ｱﾚｯｸｽ</t>
    <phoneticPr fontId="1"/>
  </si>
  <si>
    <t>梅田 直哉</t>
    <phoneticPr fontId="1"/>
  </si>
  <si>
    <t>ｱﾙﾊﾟｲ▼*2</t>
    <phoneticPr fontId="1"/>
  </si>
  <si>
    <r>
      <t>33</t>
    </r>
    <r>
      <rPr>
        <sz val="8"/>
        <color theme="1"/>
        <rFont val="メイリオ"/>
        <family val="3"/>
        <charset val="128"/>
      </rPr>
      <t>ﾈﾈ</t>
    </r>
    <phoneticPr fontId="1"/>
  </si>
  <si>
    <t>西谷 正也▼*2</t>
    <phoneticPr fontId="1"/>
  </si>
  <si>
    <t>大山 俊輔▼</t>
    <phoneticPr fontId="1"/>
  </si>
  <si>
    <r>
      <t>31</t>
    </r>
    <r>
      <rPr>
        <sz val="8"/>
        <color theme="1"/>
        <rFont val="メイリオ"/>
        <family val="3"/>
        <charset val="128"/>
      </rPr>
      <t>中村 祐也▼</t>
    </r>
    <phoneticPr fontId="1"/>
  </si>
  <si>
    <r>
      <t>35</t>
    </r>
    <r>
      <rPr>
        <sz val="8"/>
        <color theme="1"/>
        <rFont val="メイリオ"/>
        <family val="3"/>
        <charset val="128"/>
      </rPr>
      <t>西澤 代志也</t>
    </r>
    <phoneticPr fontId="1"/>
  </si>
  <si>
    <t>ｻﾝﾄｽ▼</t>
    <phoneticPr fontId="1"/>
  </si>
  <si>
    <t>ﾎﾟﾝﾃ</t>
    <phoneticPr fontId="1"/>
  </si>
  <si>
    <t>黒部 光昭▼</t>
    <phoneticPr fontId="1"/>
  </si>
  <si>
    <t>野田 紘史*2</t>
    <phoneticPr fontId="1"/>
  </si>
  <si>
    <t>岡本 拓也*3</t>
    <phoneticPr fontId="1"/>
  </si>
  <si>
    <t>矢島 倫太郎*3</t>
    <phoneticPr fontId="1"/>
  </si>
  <si>
    <t>ﾌｧｲｻﾙ▼*2</t>
    <phoneticPr fontId="1"/>
  </si>
  <si>
    <t>1960年度</t>
    <rPh sb="4" eb="6">
      <t>ネンド</t>
    </rPh>
    <phoneticPr fontId="1"/>
  </si>
  <si>
    <t>1961年度</t>
    <rPh sb="4" eb="6">
      <t>ネンド</t>
    </rPh>
    <phoneticPr fontId="1"/>
  </si>
  <si>
    <t>1962年度</t>
    <rPh sb="4" eb="6">
      <t>ネンド</t>
    </rPh>
    <phoneticPr fontId="1"/>
  </si>
  <si>
    <t>1963年度</t>
    <rPh sb="4" eb="6">
      <t>ネンド</t>
    </rPh>
    <phoneticPr fontId="1"/>
  </si>
  <si>
    <t>1964年度</t>
    <rPh sb="4" eb="6">
      <t>ネンド</t>
    </rPh>
    <phoneticPr fontId="1"/>
  </si>
  <si>
    <t>1965年度</t>
    <rPh sb="4" eb="6">
      <t>ネンド</t>
    </rPh>
    <phoneticPr fontId="1"/>
  </si>
  <si>
    <t>1966年度</t>
    <rPh sb="4" eb="6">
      <t>ネンド</t>
    </rPh>
    <phoneticPr fontId="1"/>
  </si>
  <si>
    <t>1967年度</t>
    <rPh sb="4" eb="6">
      <t>ネンド</t>
    </rPh>
    <phoneticPr fontId="1"/>
  </si>
  <si>
    <t>1968年度</t>
    <rPh sb="4" eb="6">
      <t>ネンド</t>
    </rPh>
    <phoneticPr fontId="1"/>
  </si>
  <si>
    <t>1969年度</t>
    <rPh sb="4" eb="6">
      <t>ネンド</t>
    </rPh>
    <phoneticPr fontId="1"/>
  </si>
  <si>
    <t>1970年度</t>
    <rPh sb="4" eb="6">
      <t>ネンド</t>
    </rPh>
    <phoneticPr fontId="1"/>
  </si>
  <si>
    <t>1971年度</t>
    <rPh sb="4" eb="6">
      <t>ネンド</t>
    </rPh>
    <phoneticPr fontId="1"/>
  </si>
  <si>
    <t>1972年度</t>
    <rPh sb="4" eb="6">
      <t>ネンド</t>
    </rPh>
    <phoneticPr fontId="1"/>
  </si>
  <si>
    <t>1973年度</t>
    <rPh sb="4" eb="6">
      <t>ネンド</t>
    </rPh>
    <phoneticPr fontId="1"/>
  </si>
  <si>
    <t>1974年度</t>
    <rPh sb="4" eb="6">
      <t>ネンド</t>
    </rPh>
    <phoneticPr fontId="1"/>
  </si>
  <si>
    <t>1975年度</t>
    <rPh sb="4" eb="6">
      <t>ネンド</t>
    </rPh>
    <phoneticPr fontId="1"/>
  </si>
  <si>
    <t>1976年度</t>
    <rPh sb="4" eb="6">
      <t>ネンド</t>
    </rPh>
    <phoneticPr fontId="1"/>
  </si>
  <si>
    <t>1977年度</t>
    <rPh sb="4" eb="6">
      <t>ネンド</t>
    </rPh>
    <phoneticPr fontId="1"/>
  </si>
  <si>
    <t>1978年度</t>
    <rPh sb="4" eb="6">
      <t>ネンド</t>
    </rPh>
    <phoneticPr fontId="1"/>
  </si>
  <si>
    <t>1979年度</t>
    <rPh sb="4" eb="6">
      <t>ネンド</t>
    </rPh>
    <phoneticPr fontId="1"/>
  </si>
  <si>
    <t>1980年度</t>
    <rPh sb="4" eb="6">
      <t>ネンド</t>
    </rPh>
    <phoneticPr fontId="1"/>
  </si>
  <si>
    <t>1981年度</t>
    <rPh sb="4" eb="6">
      <t>ネンド</t>
    </rPh>
    <phoneticPr fontId="1"/>
  </si>
  <si>
    <t>1982年度</t>
    <rPh sb="4" eb="6">
      <t>ネンド</t>
    </rPh>
    <phoneticPr fontId="1"/>
  </si>
  <si>
    <t>1983年度</t>
    <rPh sb="4" eb="6">
      <t>ネンド</t>
    </rPh>
    <phoneticPr fontId="1"/>
  </si>
  <si>
    <t>1984年度</t>
    <rPh sb="4" eb="6">
      <t>ネンド</t>
    </rPh>
    <phoneticPr fontId="1"/>
  </si>
  <si>
    <t>1985年度</t>
    <rPh sb="4" eb="6">
      <t>ネンド</t>
    </rPh>
    <phoneticPr fontId="1"/>
  </si>
  <si>
    <t>1986年度</t>
    <rPh sb="4" eb="6">
      <t>ネンド</t>
    </rPh>
    <phoneticPr fontId="1"/>
  </si>
  <si>
    <t>1987年度</t>
    <rPh sb="4" eb="6">
      <t>ネンド</t>
    </rPh>
    <phoneticPr fontId="1"/>
  </si>
  <si>
    <t>1988年度</t>
    <rPh sb="4" eb="6">
      <t>ネンド</t>
    </rPh>
    <phoneticPr fontId="1"/>
  </si>
  <si>
    <t>1989年度</t>
    <rPh sb="4" eb="6">
      <t>ネンド</t>
    </rPh>
    <phoneticPr fontId="1"/>
  </si>
  <si>
    <t>1990年度</t>
    <rPh sb="4" eb="6">
      <t>ネンド</t>
    </rPh>
    <phoneticPr fontId="1"/>
  </si>
  <si>
    <t>1991年度</t>
    <rPh sb="4" eb="6">
      <t>ネンド</t>
    </rPh>
    <phoneticPr fontId="1"/>
  </si>
  <si>
    <t>1992年度</t>
    <rPh sb="4" eb="6">
      <t>ネンド</t>
    </rPh>
    <phoneticPr fontId="1"/>
  </si>
  <si>
    <t>開幕</t>
    <rPh sb="0" eb="2">
      <t>カイマク</t>
    </rPh>
    <phoneticPr fontId="1"/>
  </si>
  <si>
    <t>終了</t>
    <rPh sb="0" eb="2">
      <t>シュウリョウ</t>
    </rPh>
    <phoneticPr fontId="1"/>
  </si>
  <si>
    <t>高卒新人</t>
    <rPh sb="0" eb="2">
      <t>コウソツ</t>
    </rPh>
    <rPh sb="2" eb="4">
      <t>シンジン</t>
    </rPh>
    <phoneticPr fontId="1"/>
  </si>
  <si>
    <t>■</t>
    <phoneticPr fontId="1"/>
  </si>
  <si>
    <t>■■</t>
    <phoneticPr fontId="1"/>
  </si>
  <si>
    <t>■■■</t>
    <phoneticPr fontId="1"/>
  </si>
  <si>
    <t>■■■■</t>
    <phoneticPr fontId="1"/>
  </si>
  <si>
    <t>■■■■■</t>
    <phoneticPr fontId="1"/>
  </si>
  <si>
    <t>■■■■■■</t>
    <phoneticPr fontId="1"/>
  </si>
  <si>
    <t>(2年目）</t>
    <rPh sb="2" eb="4">
      <t>ネンメ</t>
    </rPh>
    <phoneticPr fontId="1"/>
  </si>
  <si>
    <t>(4年目）</t>
    <rPh sb="2" eb="4">
      <t>ネンメ</t>
    </rPh>
    <phoneticPr fontId="1"/>
  </si>
  <si>
    <t>(6年目）</t>
    <rPh sb="2" eb="4">
      <t>ネンメ</t>
    </rPh>
    <phoneticPr fontId="1"/>
  </si>
  <si>
    <t>(8年目）</t>
    <rPh sb="2" eb="4">
      <t>ネンメ</t>
    </rPh>
    <phoneticPr fontId="1"/>
  </si>
  <si>
    <t>(10年目）</t>
    <rPh sb="3" eb="5">
      <t>ネンメ</t>
    </rPh>
    <phoneticPr fontId="1"/>
  </si>
  <si>
    <t>(12年目）</t>
    <rPh sb="3" eb="5">
      <t>ネンメ</t>
    </rPh>
    <phoneticPr fontId="1"/>
  </si>
  <si>
    <t>(14年目）</t>
    <rPh sb="3" eb="5">
      <t>ネンメ</t>
    </rPh>
    <phoneticPr fontId="1"/>
  </si>
  <si>
    <t>(16年目)</t>
    <rPh sb="3" eb="5">
      <t>ネンメ</t>
    </rPh>
    <phoneticPr fontId="1"/>
  </si>
  <si>
    <t>(2010最終)</t>
    <rPh sb="5" eb="7">
      <t>サイシュウ</t>
    </rPh>
    <phoneticPr fontId="1"/>
  </si>
  <si>
    <t>(18年目)</t>
    <rPh sb="3" eb="5">
      <t>ネンメ</t>
    </rPh>
    <phoneticPr fontId="1"/>
  </si>
  <si>
    <t>(20年目)</t>
    <rPh sb="3" eb="5">
      <t>ネンメ</t>
    </rPh>
    <phoneticPr fontId="1"/>
  </si>
  <si>
    <r>
      <t>■</t>
    </r>
    <r>
      <rPr>
        <sz val="11"/>
        <color rgb="FFFF0000"/>
        <rFont val="ＭＳ Ｐゴシック"/>
        <family val="3"/>
        <charset val="128"/>
        <scheme val="minor"/>
      </rPr>
      <t>■</t>
    </r>
    <phoneticPr fontId="1"/>
  </si>
  <si>
    <r>
      <t>■■■</t>
    </r>
    <r>
      <rPr>
        <sz val="11"/>
        <color rgb="FFFF0000"/>
        <rFont val="ＭＳ Ｐゴシック"/>
        <family val="3"/>
        <charset val="128"/>
        <scheme val="minor"/>
      </rPr>
      <t>■</t>
    </r>
    <phoneticPr fontId="1"/>
  </si>
  <si>
    <r>
      <t>■</t>
    </r>
    <r>
      <rPr>
        <sz val="11"/>
        <rFont val="ＭＳ Ｐゴシック"/>
        <family val="3"/>
        <charset val="128"/>
        <scheme val="minor"/>
      </rPr>
      <t>■</t>
    </r>
    <phoneticPr fontId="1"/>
  </si>
  <si>
    <r>
      <t>■■■■</t>
    </r>
    <r>
      <rPr>
        <sz val="11"/>
        <color rgb="FFFF0000"/>
        <rFont val="ＭＳ Ｐゴシック"/>
        <family val="3"/>
        <charset val="128"/>
        <scheme val="minor"/>
      </rPr>
      <t>■</t>
    </r>
    <phoneticPr fontId="1"/>
  </si>
  <si>
    <t>大卒新人</t>
    <rPh sb="0" eb="1">
      <t>ダイ</t>
    </rPh>
    <rPh sb="1" eb="2">
      <t>ソツ</t>
    </rPh>
    <rPh sb="2" eb="4">
      <t>シンジン</t>
    </rPh>
    <phoneticPr fontId="1"/>
  </si>
  <si>
    <t>(22歳）</t>
    <rPh sb="3" eb="4">
      <t>サイ</t>
    </rPh>
    <phoneticPr fontId="1"/>
  </si>
  <si>
    <t>(20歳）</t>
    <rPh sb="3" eb="4">
      <t>サイ</t>
    </rPh>
    <phoneticPr fontId="1"/>
  </si>
  <si>
    <t>(18歳）</t>
    <rPh sb="3" eb="4">
      <t>サイ</t>
    </rPh>
    <phoneticPr fontId="1"/>
  </si>
  <si>
    <t>(24歳）</t>
    <rPh sb="3" eb="4">
      <t>サイ</t>
    </rPh>
    <phoneticPr fontId="1"/>
  </si>
  <si>
    <t>(26歳）</t>
    <rPh sb="3" eb="4">
      <t>サイ</t>
    </rPh>
    <phoneticPr fontId="1"/>
  </si>
  <si>
    <t>(28歳）</t>
    <rPh sb="3" eb="4">
      <t>サイ</t>
    </rPh>
    <phoneticPr fontId="1"/>
  </si>
  <si>
    <t>(30歳）</t>
    <rPh sb="3" eb="4">
      <t>サイ</t>
    </rPh>
    <phoneticPr fontId="1"/>
  </si>
  <si>
    <t>(32歳）</t>
    <rPh sb="3" eb="4">
      <t>サイ</t>
    </rPh>
    <phoneticPr fontId="1"/>
  </si>
  <si>
    <t>(34歳）</t>
    <rPh sb="3" eb="4">
      <t>サイ</t>
    </rPh>
    <phoneticPr fontId="1"/>
  </si>
  <si>
    <t>(36歳)</t>
    <rPh sb="3" eb="4">
      <t>サイ</t>
    </rPh>
    <phoneticPr fontId="1"/>
  </si>
  <si>
    <t>2011年</t>
    <phoneticPr fontId="1"/>
  </si>
  <si>
    <t>ﾏﾙｼｵ</t>
    <phoneticPr fontId="1"/>
  </si>
  <si>
    <t>野田 紘史</t>
    <phoneticPr fontId="1"/>
  </si>
  <si>
    <t>永田 充</t>
    <phoneticPr fontId="1"/>
  </si>
  <si>
    <t>堤 俊輔*2</t>
    <phoneticPr fontId="1"/>
  </si>
  <si>
    <t>原 一樹</t>
    <phoneticPr fontId="1"/>
  </si>
  <si>
    <t>青山 隼</t>
    <phoneticPr fontId="1"/>
  </si>
  <si>
    <t>小島 秀仁</t>
    <phoneticPr fontId="1"/>
  </si>
  <si>
    <t>■■</t>
    <phoneticPr fontId="1"/>
  </si>
  <si>
    <t>■</t>
    <phoneticPr fontId="1"/>
  </si>
  <si>
    <r>
      <t>■■■</t>
    </r>
    <r>
      <rPr>
        <sz val="11"/>
        <color rgb="FFFF0000"/>
        <rFont val="ＭＳ Ｐゴシック"/>
        <family val="3"/>
        <charset val="128"/>
        <scheme val="minor"/>
      </rPr>
      <t>■</t>
    </r>
    <phoneticPr fontId="1"/>
  </si>
  <si>
    <r>
      <t>■</t>
    </r>
    <r>
      <rPr>
        <sz val="11"/>
        <color rgb="FFFF0000"/>
        <rFont val="ＭＳ Ｐゴシック"/>
        <family val="3"/>
        <charset val="128"/>
        <scheme val="minor"/>
      </rPr>
      <t>■</t>
    </r>
    <phoneticPr fontId="1"/>
  </si>
  <si>
    <r>
      <t>■</t>
    </r>
    <r>
      <rPr>
        <sz val="11"/>
        <color rgb="FFFF0000"/>
        <rFont val="ＭＳ Ｐゴシック"/>
        <family val="3"/>
        <charset val="128"/>
        <scheme val="minor"/>
      </rPr>
      <t>■</t>
    </r>
    <phoneticPr fontId="1"/>
  </si>
  <si>
    <t>ﾏｿﾞｰﾗ</t>
    <phoneticPr fontId="1"/>
  </si>
  <si>
    <t>■</t>
    <phoneticPr fontId="1"/>
  </si>
  <si>
    <r>
      <t>■</t>
    </r>
    <r>
      <rPr>
        <sz val="11"/>
        <color rgb="FFFF0000"/>
        <rFont val="ＭＳ Ｐゴシック"/>
        <family val="3"/>
        <charset val="128"/>
        <scheme val="minor"/>
      </rPr>
      <t>■</t>
    </r>
    <phoneticPr fontId="1"/>
  </si>
  <si>
    <r>
      <t>■■</t>
    </r>
    <r>
      <rPr>
        <sz val="11"/>
        <color rgb="FFFF0000"/>
        <rFont val="ＭＳ Ｐゴシック"/>
        <family val="3"/>
        <charset val="128"/>
        <scheme val="minor"/>
      </rPr>
      <t>■■</t>
    </r>
    <phoneticPr fontId="1"/>
  </si>
  <si>
    <r>
      <t>■■■■</t>
    </r>
    <r>
      <rPr>
        <sz val="11"/>
        <color rgb="FFFF0000"/>
        <rFont val="ＭＳ Ｐゴシック"/>
        <family val="3"/>
        <charset val="128"/>
        <scheme val="minor"/>
      </rPr>
      <t>■</t>
    </r>
    <phoneticPr fontId="1"/>
  </si>
  <si>
    <r>
      <t>■■</t>
    </r>
    <r>
      <rPr>
        <sz val="11"/>
        <color rgb="FFFF0000"/>
        <rFont val="ＭＳ Ｐゴシック"/>
        <family val="3"/>
        <charset val="128"/>
        <scheme val="minor"/>
      </rPr>
      <t>■</t>
    </r>
    <phoneticPr fontId="1"/>
  </si>
  <si>
    <r>
      <t>■■■■■</t>
    </r>
    <r>
      <rPr>
        <sz val="11"/>
        <color rgb="FFFF0000"/>
        <rFont val="ＭＳ Ｐゴシック"/>
        <family val="3"/>
        <charset val="128"/>
        <scheme val="minor"/>
      </rPr>
      <t>■</t>
    </r>
    <phoneticPr fontId="1"/>
  </si>
  <si>
    <t>■■</t>
    <phoneticPr fontId="1"/>
  </si>
  <si>
    <r>
      <t>■■■</t>
    </r>
    <r>
      <rPr>
        <sz val="11"/>
        <color rgb="FFFF0000"/>
        <rFont val="ＭＳ Ｐゴシック"/>
        <family val="3"/>
        <charset val="128"/>
        <scheme val="minor"/>
      </rPr>
      <t>■</t>
    </r>
    <phoneticPr fontId="1"/>
  </si>
  <si>
    <r>
      <t>■■■■</t>
    </r>
    <r>
      <rPr>
        <sz val="11"/>
        <color rgb="FFFF0000"/>
        <rFont val="ＭＳ Ｐゴシック"/>
        <family val="3"/>
        <charset val="128"/>
        <scheme val="minor"/>
      </rPr>
      <t>■</t>
    </r>
    <phoneticPr fontId="1"/>
  </si>
  <si>
    <r>
      <t>■</t>
    </r>
    <r>
      <rPr>
        <sz val="11"/>
        <color rgb="FFFF0000"/>
        <rFont val="ＭＳ Ｐゴシック"/>
        <family val="3"/>
        <charset val="128"/>
        <scheme val="minor"/>
      </rPr>
      <t>■■■■■</t>
    </r>
    <phoneticPr fontId="1"/>
  </si>
  <si>
    <t>■■■■■</t>
    <phoneticPr fontId="1"/>
  </si>
  <si>
    <t>岩本 隼児▼</t>
    <phoneticPr fontId="1"/>
  </si>
  <si>
    <t>■</t>
    <phoneticPr fontId="1"/>
  </si>
  <si>
    <r>
      <t>■■■</t>
    </r>
    <r>
      <rPr>
        <sz val="11"/>
        <color rgb="FFFF0000"/>
        <rFont val="ＭＳ Ｐゴシック"/>
        <family val="3"/>
        <charset val="128"/>
        <scheme val="minor"/>
      </rPr>
      <t>■■</t>
    </r>
    <phoneticPr fontId="1"/>
  </si>
  <si>
    <r>
      <t>■</t>
    </r>
    <r>
      <rPr>
        <sz val="11"/>
        <color rgb="FFFF0000"/>
        <rFont val="ＭＳ Ｐゴシック"/>
        <family val="3"/>
        <charset val="128"/>
        <scheme val="minor"/>
      </rPr>
      <t>■■</t>
    </r>
    <phoneticPr fontId="1"/>
  </si>
  <si>
    <t>■■■■</t>
    <phoneticPr fontId="1"/>
  </si>
  <si>
    <t>■■■</t>
    <phoneticPr fontId="1"/>
  </si>
  <si>
    <t>■■■■■■</t>
    <phoneticPr fontId="1"/>
  </si>
</sst>
</file>

<file path=xl/styles.xml><?xml version="1.0" encoding="utf-8"?>
<styleSheet xmlns="http://schemas.openxmlformats.org/spreadsheetml/2006/main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rgb="FF333333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rgb="FFFFFFFF"/>
      <name val="メイリオ"/>
      <family val="3"/>
      <charset val="128"/>
    </font>
    <font>
      <b/>
      <sz val="8"/>
      <color rgb="FFFFFFFF"/>
      <name val="メイリオ"/>
      <family val="3"/>
      <charset val="128"/>
    </font>
    <font>
      <sz val="11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8"/>
      <name val="メイリオ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 tint="-0.249977111117893"/>
      <name val="メイリオ"/>
      <family val="3"/>
      <charset val="128"/>
    </font>
    <font>
      <sz val="11"/>
      <color theme="0" tint="-0.249977111117893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4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14" fontId="3" fillId="4" borderId="1" xfId="0" applyNumberFormat="1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top" wrapText="1"/>
    </xf>
    <xf numFmtId="0" fontId="6" fillId="2" borderId="1" xfId="0" applyFont="1" applyFill="1" applyBorder="1">
      <alignment vertical="center"/>
    </xf>
    <xf numFmtId="14" fontId="2" fillId="0" borderId="1" xfId="0" applyNumberFormat="1" applyFont="1" applyBorder="1">
      <alignment vertical="center"/>
    </xf>
    <xf numFmtId="14" fontId="3" fillId="4" borderId="1" xfId="0" applyNumberFormat="1" applyFont="1" applyFill="1" applyBorder="1" applyAlignment="1">
      <alignment vertical="top"/>
    </xf>
    <xf numFmtId="14" fontId="8" fillId="4" borderId="1" xfId="0" applyNumberFormat="1" applyFont="1" applyFill="1" applyBorder="1" applyAlignment="1">
      <alignment vertical="top" wrapText="1"/>
    </xf>
    <xf numFmtId="14" fontId="8" fillId="4" borderId="1" xfId="0" applyNumberFormat="1" applyFont="1" applyFill="1" applyBorder="1" applyAlignment="1">
      <alignment vertical="top"/>
    </xf>
    <xf numFmtId="14" fontId="3" fillId="5" borderId="1" xfId="0" applyNumberFormat="1" applyFont="1" applyFill="1" applyBorder="1" applyAlignment="1">
      <alignment vertical="top" wrapText="1"/>
    </xf>
    <xf numFmtId="0" fontId="6" fillId="6" borderId="0" xfId="0" applyFont="1" applyFill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6" fillId="7" borderId="0" xfId="0" applyFont="1" applyFill="1">
      <alignment vertical="center"/>
    </xf>
    <xf numFmtId="0" fontId="0" fillId="7" borderId="0" xfId="0" applyFill="1">
      <alignment vertical="center"/>
    </xf>
    <xf numFmtId="0" fontId="9" fillId="7" borderId="0" xfId="0" applyFont="1" applyFill="1">
      <alignment vertical="center"/>
    </xf>
    <xf numFmtId="0" fontId="15" fillId="7" borderId="0" xfId="0" applyFont="1" applyFill="1">
      <alignment vertical="center"/>
    </xf>
    <xf numFmtId="0" fontId="3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0" fillId="0" borderId="0" xfId="0" applyFill="1" applyBorder="1">
      <alignment vertical="center"/>
    </xf>
    <xf numFmtId="0" fontId="9" fillId="0" borderId="0" xfId="0" applyFont="1" applyFill="1" applyBorder="1">
      <alignment vertical="center"/>
    </xf>
    <xf numFmtId="0" fontId="9" fillId="7" borderId="0" xfId="0" applyFont="1" applyFill="1" applyBorder="1">
      <alignment vertical="center"/>
    </xf>
    <xf numFmtId="0" fontId="0" fillId="7" borderId="0" xfId="0" applyFill="1" applyBorder="1">
      <alignment vertical="center"/>
    </xf>
    <xf numFmtId="0" fontId="13" fillId="7" borderId="0" xfId="0" applyFont="1" applyFill="1" applyBorder="1">
      <alignment vertical="center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4" fontId="8" fillId="0" borderId="1" xfId="0" applyNumberFormat="1" applyFont="1" applyFill="1" applyBorder="1" applyAlignment="1">
      <alignment vertical="top" wrapText="1"/>
    </xf>
    <xf numFmtId="0" fontId="12" fillId="0" borderId="0" xfId="0" applyFont="1" applyFill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tabSelected="1" zoomScale="84" zoomScaleNormal="84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RowHeight="13.5"/>
  <cols>
    <col min="1" max="1" width="6.375" customWidth="1"/>
    <col min="2" max="2" width="8.75" customWidth="1"/>
    <col min="3" max="3" width="2.625" hidden="1" customWidth="1"/>
    <col min="4" max="4" width="11.25" hidden="1" customWidth="1"/>
    <col min="5" max="5" width="2.625" hidden="1" customWidth="1"/>
    <col min="6" max="6" width="11.25" customWidth="1"/>
    <col min="7" max="7" width="2.625" hidden="1" customWidth="1"/>
    <col min="8" max="8" width="11.25" customWidth="1"/>
    <col min="9" max="9" width="2.625" hidden="1" customWidth="1"/>
    <col min="10" max="10" width="11.25" customWidth="1"/>
    <col min="11" max="11" width="2.625" hidden="1" customWidth="1"/>
    <col min="12" max="12" width="11.25" customWidth="1"/>
    <col min="13" max="13" width="2.625" hidden="1" customWidth="1"/>
    <col min="14" max="14" width="11.25" customWidth="1"/>
    <col min="15" max="15" width="2.625" hidden="1" customWidth="1"/>
    <col min="16" max="16" width="11.25" customWidth="1"/>
    <col min="17" max="17" width="2.625" hidden="1" customWidth="1"/>
    <col min="18" max="18" width="11.25" customWidth="1"/>
    <col min="19" max="19" width="2.625" hidden="1" customWidth="1"/>
    <col min="20" max="20" width="11.25" customWidth="1"/>
    <col min="21" max="21" width="2.625" hidden="1" customWidth="1"/>
    <col min="22" max="22" width="11.25" customWidth="1"/>
    <col min="23" max="23" width="2.625" hidden="1" customWidth="1"/>
    <col min="24" max="24" width="11.25" customWidth="1"/>
    <col min="25" max="25" width="2.625" hidden="1" customWidth="1"/>
    <col min="26" max="26" width="11.25" customWidth="1"/>
    <col min="27" max="27" width="2.625" hidden="1" customWidth="1"/>
    <col min="28" max="28" width="11.25" customWidth="1"/>
    <col min="29" max="29" width="2.625" hidden="1" customWidth="1"/>
    <col min="30" max="30" width="11.375" customWidth="1"/>
    <col min="31" max="31" width="2.625" hidden="1" customWidth="1"/>
    <col min="32" max="32" width="11.25" style="28" hidden="1" customWidth="1"/>
    <col min="33" max="33" width="2.625" hidden="1" customWidth="1"/>
    <col min="34" max="34" width="11.25" customWidth="1"/>
  </cols>
  <sheetData>
    <row r="1" spans="1:34" s="23" customFormat="1" ht="18.75">
      <c r="C1" s="48">
        <v>1997</v>
      </c>
      <c r="D1" s="48"/>
      <c r="E1" s="48">
        <f>C1+1</f>
        <v>1998</v>
      </c>
      <c r="F1" s="48"/>
      <c r="G1" s="48">
        <f>E1+1</f>
        <v>1999</v>
      </c>
      <c r="H1" s="48"/>
      <c r="I1" s="48">
        <f>G1+1</f>
        <v>2000</v>
      </c>
      <c r="J1" s="48"/>
      <c r="K1" s="48">
        <f>I1+1</f>
        <v>2001</v>
      </c>
      <c r="L1" s="48"/>
      <c r="M1" s="48">
        <f>K1+1</f>
        <v>2002</v>
      </c>
      <c r="N1" s="48"/>
      <c r="O1" s="48">
        <f>M1+1</f>
        <v>2003</v>
      </c>
      <c r="P1" s="48"/>
      <c r="Q1" s="48">
        <f>O1+1</f>
        <v>2004</v>
      </c>
      <c r="R1" s="48"/>
      <c r="S1" s="48">
        <f>Q1+1</f>
        <v>2005</v>
      </c>
      <c r="T1" s="48"/>
      <c r="U1" s="48">
        <f>S1+1</f>
        <v>2006</v>
      </c>
      <c r="V1" s="48"/>
      <c r="W1" s="48">
        <f>U1+1</f>
        <v>2007</v>
      </c>
      <c r="X1" s="48"/>
      <c r="Y1" s="48">
        <f>W1+1</f>
        <v>2008</v>
      </c>
      <c r="Z1" s="48"/>
      <c r="AA1" s="48">
        <f>Y1+1</f>
        <v>2009</v>
      </c>
      <c r="AB1" s="48"/>
      <c r="AC1" s="48">
        <f>AA1+1</f>
        <v>2010</v>
      </c>
      <c r="AD1" s="48"/>
      <c r="AE1" s="49" t="s">
        <v>413</v>
      </c>
      <c r="AF1" s="49"/>
      <c r="AG1" s="48">
        <f>AC1+1</f>
        <v>2011</v>
      </c>
      <c r="AH1" s="48"/>
    </row>
    <row r="2" spans="1:34" s="23" customFormat="1" ht="18.75">
      <c r="A2" s="7"/>
      <c r="B2" s="7" t="s">
        <v>415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7"/>
      <c r="AG2" s="24"/>
      <c r="AH2" s="24"/>
    </row>
    <row r="3" spans="1:34" ht="18.75">
      <c r="A3" s="7" t="s">
        <v>430</v>
      </c>
      <c r="B3" s="7"/>
      <c r="C3">
        <f>Sheet1!C50</f>
        <v>1</v>
      </c>
      <c r="D3" t="s">
        <v>399</v>
      </c>
      <c r="E3">
        <f>Sheet1!E51</f>
        <v>0</v>
      </c>
      <c r="G3">
        <f>Sheet1!G52</f>
        <v>0</v>
      </c>
      <c r="I3">
        <f>Sheet1!I53</f>
        <v>0</v>
      </c>
      <c r="K3">
        <f>Sheet1!K54</f>
        <v>0</v>
      </c>
      <c r="M3">
        <f>Sheet1!M55</f>
        <v>0</v>
      </c>
      <c r="O3">
        <f>Sheet1!O56</f>
        <v>0</v>
      </c>
      <c r="Q3">
        <f>Sheet1!Q57</f>
        <v>0</v>
      </c>
      <c r="S3">
        <f>Sheet1!S58</f>
        <v>0</v>
      </c>
      <c r="U3">
        <f>Sheet1!U59</f>
        <v>0</v>
      </c>
      <c r="W3">
        <f>Sheet1!W60</f>
        <v>0</v>
      </c>
      <c r="Y3">
        <f>Sheet1!Y61</f>
        <v>0</v>
      </c>
      <c r="AA3">
        <f>Sheet1!AA62</f>
        <v>0</v>
      </c>
      <c r="AC3">
        <f>Sheet1!AC63</f>
        <v>0</v>
      </c>
      <c r="AE3">
        <f>Sheet1!AE63</f>
        <v>0</v>
      </c>
      <c r="AG3">
        <f>Sheet1!AG64</f>
        <v>0</v>
      </c>
    </row>
    <row r="4" spans="1:34" ht="18.75">
      <c r="A4" s="7"/>
      <c r="B4" s="7" t="s">
        <v>414</v>
      </c>
      <c r="C4">
        <f>Sheet1!C51</f>
        <v>0</v>
      </c>
      <c r="E4">
        <f>Sheet1!E52</f>
        <v>0</v>
      </c>
      <c r="G4">
        <f>Sheet1!G53</f>
        <v>0</v>
      </c>
      <c r="I4">
        <f>Sheet1!I54</f>
        <v>0</v>
      </c>
      <c r="K4">
        <f>Sheet1!K55</f>
        <v>0</v>
      </c>
      <c r="M4">
        <f>Sheet1!M56</f>
        <v>1</v>
      </c>
      <c r="N4" t="s">
        <v>399</v>
      </c>
      <c r="O4">
        <f>Sheet1!O57</f>
        <v>0</v>
      </c>
      <c r="Q4">
        <f>Sheet1!Q58</f>
        <v>0</v>
      </c>
      <c r="S4">
        <f>Sheet1!S59</f>
        <v>0</v>
      </c>
      <c r="U4">
        <f>Sheet1!U60</f>
        <v>0</v>
      </c>
      <c r="W4">
        <f>Sheet1!W61</f>
        <v>0</v>
      </c>
      <c r="Y4">
        <f>Sheet1!Y62</f>
        <v>1</v>
      </c>
      <c r="Z4" t="s">
        <v>399</v>
      </c>
      <c r="AA4">
        <f>Sheet1!AA63</f>
        <v>0</v>
      </c>
      <c r="AC4">
        <f>Sheet1!AC64</f>
        <v>0</v>
      </c>
      <c r="AE4">
        <f>Sheet1!AE64</f>
        <v>0</v>
      </c>
      <c r="AG4">
        <f>Sheet1!AG65</f>
        <v>1</v>
      </c>
      <c r="AH4" t="s">
        <v>399</v>
      </c>
    </row>
    <row r="5" spans="1:34" ht="18.75">
      <c r="A5" s="7" t="s">
        <v>429</v>
      </c>
      <c r="B5" s="7"/>
      <c r="C5">
        <f>Sheet1!C52</f>
        <v>0</v>
      </c>
      <c r="E5">
        <f>Sheet1!E53</f>
        <v>0</v>
      </c>
      <c r="G5">
        <f>Sheet1!G54</f>
        <v>1</v>
      </c>
      <c r="H5" t="s">
        <v>399</v>
      </c>
      <c r="I5">
        <f>Sheet1!I55</f>
        <v>2</v>
      </c>
      <c r="J5" t="s">
        <v>400</v>
      </c>
      <c r="K5">
        <f>Sheet1!K56</f>
        <v>1</v>
      </c>
      <c r="L5" t="s">
        <v>399</v>
      </c>
      <c r="M5">
        <f>Sheet1!M57</f>
        <v>1</v>
      </c>
      <c r="N5" t="s">
        <v>399</v>
      </c>
      <c r="O5">
        <f>Sheet1!O58</f>
        <v>0</v>
      </c>
      <c r="Q5">
        <f>Sheet1!Q59</f>
        <v>0</v>
      </c>
      <c r="S5">
        <f>Sheet1!S60</f>
        <v>0</v>
      </c>
      <c r="U5">
        <f>Sheet1!U61</f>
        <v>0</v>
      </c>
      <c r="W5">
        <f>Sheet1!W62</f>
        <v>1</v>
      </c>
      <c r="X5" t="s">
        <v>399</v>
      </c>
      <c r="Y5">
        <f>Sheet1!Y63</f>
        <v>1</v>
      </c>
      <c r="Z5" t="s">
        <v>399</v>
      </c>
      <c r="AA5">
        <f>Sheet1!AA64</f>
        <v>0</v>
      </c>
      <c r="AC5">
        <f>Sheet1!AC65</f>
        <v>1</v>
      </c>
      <c r="AD5" t="s">
        <v>399</v>
      </c>
      <c r="AE5">
        <f>Sheet1!AE65</f>
        <v>1</v>
      </c>
      <c r="AF5" s="28" t="s">
        <v>399</v>
      </c>
      <c r="AG5">
        <f>Sheet1!AG66</f>
        <v>0</v>
      </c>
    </row>
    <row r="6" spans="1:34" ht="18.75">
      <c r="A6" s="7"/>
      <c r="B6" s="7" t="s">
        <v>412</v>
      </c>
      <c r="C6">
        <f>Sheet1!C53</f>
        <v>0</v>
      </c>
      <c r="E6">
        <f>Sheet1!E54</f>
        <v>1</v>
      </c>
      <c r="F6" t="s">
        <v>399</v>
      </c>
      <c r="G6">
        <f>Sheet1!G55</f>
        <v>2</v>
      </c>
      <c r="H6" t="s">
        <v>400</v>
      </c>
      <c r="I6">
        <f>Sheet1!I56</f>
        <v>2</v>
      </c>
      <c r="J6" t="s">
        <v>400</v>
      </c>
      <c r="K6">
        <f>Sheet1!K57</f>
        <v>2</v>
      </c>
      <c r="L6" s="25" t="s">
        <v>451</v>
      </c>
      <c r="M6">
        <f>Sheet1!M58</f>
        <v>0</v>
      </c>
      <c r="O6">
        <f>Sheet1!O59</f>
        <v>0</v>
      </c>
      <c r="Q6">
        <f>Sheet1!Q60</f>
        <v>1</v>
      </c>
      <c r="R6" t="s">
        <v>399</v>
      </c>
      <c r="S6">
        <f>Sheet1!S61</f>
        <v>0</v>
      </c>
      <c r="U6">
        <f>Sheet1!U62</f>
        <v>1</v>
      </c>
      <c r="V6" t="s">
        <v>399</v>
      </c>
      <c r="W6">
        <f>Sheet1!W63</f>
        <v>1</v>
      </c>
      <c r="X6" t="s">
        <v>399</v>
      </c>
      <c r="Y6">
        <f>Sheet1!Y64</f>
        <v>0</v>
      </c>
      <c r="AA6">
        <f>Sheet1!AA65</f>
        <v>1</v>
      </c>
      <c r="AB6" t="s">
        <v>399</v>
      </c>
      <c r="AC6">
        <f>Sheet1!AC66</f>
        <v>1</v>
      </c>
      <c r="AD6" t="s">
        <v>399</v>
      </c>
      <c r="AE6">
        <f>Sheet1!AE66</f>
        <v>1</v>
      </c>
      <c r="AF6" s="28" t="s">
        <v>399</v>
      </c>
      <c r="AG6">
        <f>Sheet1!AG67</f>
        <v>0</v>
      </c>
    </row>
    <row r="7" spans="1:34" ht="18.75">
      <c r="A7" s="7" t="s">
        <v>428</v>
      </c>
      <c r="B7" s="7"/>
      <c r="C7">
        <f>Sheet1!C54</f>
        <v>0</v>
      </c>
      <c r="E7">
        <f>Sheet1!E55</f>
        <v>4</v>
      </c>
      <c r="F7" t="s">
        <v>402</v>
      </c>
      <c r="G7">
        <f>Sheet1!G56</f>
        <v>2</v>
      </c>
      <c r="H7" t="s">
        <v>400</v>
      </c>
      <c r="I7">
        <f>Sheet1!I57</f>
        <v>1</v>
      </c>
      <c r="J7" t="s">
        <v>399</v>
      </c>
      <c r="K7">
        <f>Sheet1!K58</f>
        <v>0</v>
      </c>
      <c r="M7">
        <f>Sheet1!M59</f>
        <v>0</v>
      </c>
      <c r="O7">
        <f>Sheet1!O60</f>
        <v>0</v>
      </c>
      <c r="Q7">
        <f>Sheet1!Q61</f>
        <v>0</v>
      </c>
      <c r="S7">
        <f>Sheet1!S62</f>
        <v>1</v>
      </c>
      <c r="T7" t="s">
        <v>399</v>
      </c>
      <c r="U7">
        <f>Sheet1!U63</f>
        <v>1</v>
      </c>
      <c r="V7" t="s">
        <v>399</v>
      </c>
      <c r="W7">
        <f>Sheet1!W64</f>
        <v>1</v>
      </c>
      <c r="X7" t="s">
        <v>399</v>
      </c>
      <c r="Y7">
        <f>Sheet1!Y65</f>
        <v>1</v>
      </c>
      <c r="Z7" t="s">
        <v>399</v>
      </c>
      <c r="AA7">
        <f>Sheet1!AA66</f>
        <v>1</v>
      </c>
      <c r="AB7" t="s">
        <v>399</v>
      </c>
      <c r="AC7">
        <f>Sheet1!AC67</f>
        <v>0</v>
      </c>
      <c r="AE7">
        <f>Sheet1!AE67</f>
        <v>0</v>
      </c>
      <c r="AG7">
        <f>Sheet1!AG68</f>
        <v>1</v>
      </c>
      <c r="AH7" t="s">
        <v>399</v>
      </c>
    </row>
    <row r="8" spans="1:34" ht="18.75">
      <c r="A8" s="7"/>
      <c r="B8" s="7" t="s">
        <v>411</v>
      </c>
      <c r="C8">
        <f>Sheet1!C55</f>
        <v>2</v>
      </c>
      <c r="D8" t="s">
        <v>400</v>
      </c>
      <c r="E8">
        <f>Sheet1!E56</f>
        <v>2</v>
      </c>
      <c r="F8" t="s">
        <v>400</v>
      </c>
      <c r="G8">
        <f>Sheet1!G57</f>
        <v>1</v>
      </c>
      <c r="H8" t="s">
        <v>399</v>
      </c>
      <c r="I8">
        <f>Sheet1!I58</f>
        <v>0</v>
      </c>
      <c r="K8">
        <f>Sheet1!K59</f>
        <v>0</v>
      </c>
      <c r="M8">
        <f>Sheet1!M60</f>
        <v>0</v>
      </c>
      <c r="O8">
        <f>Sheet1!O61</f>
        <v>2</v>
      </c>
      <c r="P8" t="s">
        <v>446</v>
      </c>
      <c r="Q8">
        <f>Sheet1!Q62</f>
        <v>1</v>
      </c>
      <c r="R8" t="s">
        <v>399</v>
      </c>
      <c r="S8">
        <f>Sheet1!S63</f>
        <v>2</v>
      </c>
      <c r="T8" t="s">
        <v>400</v>
      </c>
      <c r="U8">
        <f>Sheet1!U64</f>
        <v>1</v>
      </c>
      <c r="V8" s="25" t="s">
        <v>399</v>
      </c>
      <c r="W8">
        <f>Sheet1!W65</f>
        <v>2</v>
      </c>
      <c r="X8" t="s">
        <v>400</v>
      </c>
      <c r="Y8">
        <f>Sheet1!Y66</f>
        <v>1</v>
      </c>
      <c r="Z8" t="s">
        <v>399</v>
      </c>
      <c r="AA8">
        <f>Sheet1!AA67</f>
        <v>1</v>
      </c>
      <c r="AB8" t="s">
        <v>399</v>
      </c>
      <c r="AC8">
        <f>Sheet1!AC68</f>
        <v>2</v>
      </c>
      <c r="AD8" t="s">
        <v>400</v>
      </c>
      <c r="AE8">
        <f>Sheet1!AE68</f>
        <v>1</v>
      </c>
      <c r="AF8" s="28" t="s">
        <v>399</v>
      </c>
      <c r="AG8">
        <f>Sheet1!AG69</f>
        <v>3</v>
      </c>
      <c r="AH8" t="s">
        <v>401</v>
      </c>
    </row>
    <row r="9" spans="1:34" ht="18.75">
      <c r="A9" s="7" t="s">
        <v>427</v>
      </c>
      <c r="B9" s="7"/>
      <c r="C9">
        <f>Sheet1!C56</f>
        <v>3</v>
      </c>
      <c r="D9" t="s">
        <v>401</v>
      </c>
      <c r="E9">
        <f>Sheet1!E57</f>
        <v>2</v>
      </c>
      <c r="F9" t="s">
        <v>400</v>
      </c>
      <c r="G9">
        <f>Sheet1!G58</f>
        <v>0</v>
      </c>
      <c r="I9">
        <f>Sheet1!I59</f>
        <v>0</v>
      </c>
      <c r="K9">
        <f>Sheet1!K60</f>
        <v>1</v>
      </c>
      <c r="L9" t="s">
        <v>399</v>
      </c>
      <c r="M9">
        <f>Sheet1!M61</f>
        <v>0</v>
      </c>
      <c r="O9">
        <f>Sheet1!O62</f>
        <v>1</v>
      </c>
      <c r="P9" t="s">
        <v>399</v>
      </c>
      <c r="Q9">
        <f>Sheet1!Q63</f>
        <v>1</v>
      </c>
      <c r="R9" t="s">
        <v>399</v>
      </c>
      <c r="S9">
        <f>Sheet1!S64</f>
        <v>0</v>
      </c>
      <c r="U9">
        <f>Sheet1!U65</f>
        <v>2</v>
      </c>
      <c r="V9" t="s">
        <v>400</v>
      </c>
      <c r="W9">
        <f>Sheet1!W66</f>
        <v>1</v>
      </c>
      <c r="X9" t="s">
        <v>399</v>
      </c>
      <c r="Y9">
        <f>Sheet1!Y67</f>
        <v>1</v>
      </c>
      <c r="Z9" t="s">
        <v>399</v>
      </c>
      <c r="AA9">
        <f>Sheet1!AA68</f>
        <v>2</v>
      </c>
      <c r="AB9" t="s">
        <v>400</v>
      </c>
      <c r="AC9">
        <f>Sheet1!AC69</f>
        <v>4</v>
      </c>
      <c r="AD9" t="s">
        <v>402</v>
      </c>
      <c r="AE9">
        <f>Sheet1!AE69</f>
        <v>3</v>
      </c>
      <c r="AF9" s="28" t="s">
        <v>401</v>
      </c>
      <c r="AG9">
        <f>Sheet1!AG70</f>
        <v>0</v>
      </c>
    </row>
    <row r="10" spans="1:34" ht="18.75">
      <c r="A10" s="7"/>
      <c r="B10" s="7" t="s">
        <v>410</v>
      </c>
      <c r="C10">
        <f>Sheet1!C57</f>
        <v>2</v>
      </c>
      <c r="D10" t="s">
        <v>400</v>
      </c>
      <c r="E10">
        <f>Sheet1!E58</f>
        <v>0</v>
      </c>
      <c r="G10">
        <f>Sheet1!G59</f>
        <v>0</v>
      </c>
      <c r="I10">
        <f>Sheet1!I60</f>
        <v>1</v>
      </c>
      <c r="J10" t="s">
        <v>399</v>
      </c>
      <c r="K10">
        <f>Sheet1!K61</f>
        <v>0</v>
      </c>
      <c r="M10">
        <f>Sheet1!M62</f>
        <v>1</v>
      </c>
      <c r="N10" t="s">
        <v>399</v>
      </c>
      <c r="O10">
        <f>Sheet1!O63</f>
        <v>1</v>
      </c>
      <c r="P10" t="s">
        <v>399</v>
      </c>
      <c r="Q10">
        <f>Sheet1!Q64</f>
        <v>1</v>
      </c>
      <c r="R10" t="s">
        <v>399</v>
      </c>
      <c r="S10">
        <f>Sheet1!S65</f>
        <v>2</v>
      </c>
      <c r="T10" t="s">
        <v>400</v>
      </c>
      <c r="U10">
        <f>Sheet1!U66</f>
        <v>1</v>
      </c>
      <c r="V10" t="s">
        <v>399</v>
      </c>
      <c r="W10">
        <f>Sheet1!W67</f>
        <v>0</v>
      </c>
      <c r="Y10">
        <f>Sheet1!Y68</f>
        <v>3</v>
      </c>
      <c r="Z10" t="s">
        <v>401</v>
      </c>
      <c r="AA10">
        <f>Sheet1!AA69</f>
        <v>4</v>
      </c>
      <c r="AB10" t="s">
        <v>402</v>
      </c>
      <c r="AC10">
        <f>Sheet1!AC70</f>
        <v>0</v>
      </c>
      <c r="AE10">
        <f>Sheet1!AE70</f>
        <v>0</v>
      </c>
      <c r="AG10">
        <f>Sheet1!AG71</f>
        <v>2</v>
      </c>
      <c r="AH10" t="s">
        <v>443</v>
      </c>
    </row>
    <row r="11" spans="1:34" ht="18.75">
      <c r="A11" s="7" t="s">
        <v>426</v>
      </c>
      <c r="B11" s="7"/>
      <c r="C11">
        <f>Sheet1!C58</f>
        <v>0</v>
      </c>
      <c r="E11">
        <f>Sheet1!E59</f>
        <v>1</v>
      </c>
      <c r="F11" t="s">
        <v>399</v>
      </c>
      <c r="G11">
        <f>Sheet1!G60</f>
        <v>2</v>
      </c>
      <c r="H11" t="s">
        <v>400</v>
      </c>
      <c r="I11">
        <f>Sheet1!I61</f>
        <v>1</v>
      </c>
      <c r="J11" t="s">
        <v>399</v>
      </c>
      <c r="K11">
        <f>Sheet1!K62</f>
        <v>3</v>
      </c>
      <c r="L11" t="s">
        <v>401</v>
      </c>
      <c r="M11">
        <f>Sheet1!M63</f>
        <v>2</v>
      </c>
      <c r="N11" t="s">
        <v>400</v>
      </c>
      <c r="O11">
        <f>Sheet1!O64</f>
        <v>1</v>
      </c>
      <c r="P11" t="s">
        <v>399</v>
      </c>
      <c r="Q11">
        <f>Sheet1!Q65</f>
        <v>1</v>
      </c>
      <c r="R11" t="s">
        <v>399</v>
      </c>
      <c r="S11">
        <f>Sheet1!S66</f>
        <v>0</v>
      </c>
      <c r="U11">
        <f>Sheet1!U67</f>
        <v>2</v>
      </c>
      <c r="V11" t="s">
        <v>416</v>
      </c>
      <c r="W11">
        <f>Sheet1!W68</f>
        <v>3</v>
      </c>
      <c r="X11" t="s">
        <v>401</v>
      </c>
      <c r="Y11">
        <f>Sheet1!Y69</f>
        <v>4</v>
      </c>
      <c r="Z11" t="s">
        <v>417</v>
      </c>
      <c r="AA11">
        <f>Sheet1!AA70</f>
        <v>0</v>
      </c>
      <c r="AC11">
        <f>Sheet1!AC71</f>
        <v>2</v>
      </c>
      <c r="AD11" t="s">
        <v>400</v>
      </c>
      <c r="AE11">
        <f>Sheet1!AE71</f>
        <v>1</v>
      </c>
      <c r="AF11" s="28" t="s">
        <v>399</v>
      </c>
      <c r="AG11">
        <f>Sheet1!AG72</f>
        <v>2</v>
      </c>
      <c r="AH11" t="s">
        <v>439</v>
      </c>
    </row>
    <row r="12" spans="1:34" ht="18.75">
      <c r="A12" s="7"/>
      <c r="B12" s="7" t="s">
        <v>409</v>
      </c>
      <c r="C12">
        <f>Sheet1!C59</f>
        <v>2</v>
      </c>
      <c r="D12" t="s">
        <v>400</v>
      </c>
      <c r="E12">
        <f>Sheet1!E60</f>
        <v>2</v>
      </c>
      <c r="F12" t="s">
        <v>400</v>
      </c>
      <c r="G12">
        <f>Sheet1!G61</f>
        <v>0</v>
      </c>
      <c r="I12">
        <f>Sheet1!I62</f>
        <v>3</v>
      </c>
      <c r="J12" t="s">
        <v>401</v>
      </c>
      <c r="K12">
        <f>Sheet1!K63</f>
        <v>2</v>
      </c>
      <c r="L12" t="s">
        <v>400</v>
      </c>
      <c r="M12">
        <f>Sheet1!M64</f>
        <v>3</v>
      </c>
      <c r="N12" t="s">
        <v>401</v>
      </c>
      <c r="O12">
        <f>Sheet1!O65</f>
        <v>1</v>
      </c>
      <c r="P12" t="s">
        <v>399</v>
      </c>
      <c r="Q12">
        <f>Sheet1!Q66</f>
        <v>0</v>
      </c>
      <c r="S12">
        <f>Sheet1!S67</f>
        <v>1</v>
      </c>
      <c r="T12" t="s">
        <v>399</v>
      </c>
      <c r="U12">
        <f>Sheet1!U68</f>
        <v>3</v>
      </c>
      <c r="V12" t="s">
        <v>401</v>
      </c>
      <c r="W12">
        <f>Sheet1!W69</f>
        <v>5</v>
      </c>
      <c r="X12" t="s">
        <v>403</v>
      </c>
      <c r="Y12">
        <f>Sheet1!Y70</f>
        <v>0</v>
      </c>
      <c r="AA12">
        <f>Sheet1!AA71</f>
        <v>3</v>
      </c>
      <c r="AC12">
        <f>Sheet1!AC72</f>
        <v>2</v>
      </c>
      <c r="AD12" t="s">
        <v>400</v>
      </c>
      <c r="AE12">
        <f>Sheet1!AE72</f>
        <v>2</v>
      </c>
      <c r="AF12" s="28" t="s">
        <v>400</v>
      </c>
      <c r="AG12">
        <f>Sheet1!AG73</f>
        <v>1</v>
      </c>
      <c r="AH12" s="25" t="s">
        <v>440</v>
      </c>
    </row>
    <row r="13" spans="1:34" s="30" customFormat="1" ht="18.75">
      <c r="A13" s="29" t="s">
        <v>425</v>
      </c>
      <c r="B13" s="29"/>
      <c r="C13" s="30">
        <f>Sheet1!C60</f>
        <v>3</v>
      </c>
      <c r="D13" s="30" t="s">
        <v>401</v>
      </c>
      <c r="E13" s="30">
        <f>Sheet1!E61</f>
        <v>1</v>
      </c>
      <c r="F13" s="30" t="s">
        <v>399</v>
      </c>
      <c r="G13" s="30">
        <f>Sheet1!G62</f>
        <v>2</v>
      </c>
      <c r="H13" s="30" t="s">
        <v>400</v>
      </c>
      <c r="I13" s="30">
        <f>Sheet1!I63</f>
        <v>3</v>
      </c>
      <c r="J13" s="30" t="s">
        <v>401</v>
      </c>
      <c r="K13" s="30">
        <f>Sheet1!K64</f>
        <v>4</v>
      </c>
      <c r="L13" s="30" t="s">
        <v>452</v>
      </c>
      <c r="M13" s="30">
        <f>Sheet1!M65</f>
        <v>1</v>
      </c>
      <c r="N13" s="30" t="s">
        <v>399</v>
      </c>
      <c r="O13" s="30">
        <f>Sheet1!O66</f>
        <v>0</v>
      </c>
      <c r="Q13" s="30">
        <f>Sheet1!Q67</f>
        <v>2</v>
      </c>
      <c r="R13" s="30" t="s">
        <v>446</v>
      </c>
      <c r="S13" s="30">
        <f>Sheet1!S68</f>
        <v>6</v>
      </c>
      <c r="T13" s="30" t="s">
        <v>450</v>
      </c>
      <c r="U13" s="30">
        <f>Sheet1!U69</f>
        <v>5</v>
      </c>
      <c r="V13" s="30" t="s">
        <v>419</v>
      </c>
      <c r="W13" s="30">
        <f>Sheet1!W70</f>
        <v>0</v>
      </c>
      <c r="Y13" s="30">
        <f>Sheet1!Y71</f>
        <v>4</v>
      </c>
      <c r="Z13" s="30" t="s">
        <v>402</v>
      </c>
      <c r="AA13" s="30">
        <f>Sheet1!AA72</f>
        <v>2</v>
      </c>
      <c r="AB13" s="30" t="s">
        <v>400</v>
      </c>
      <c r="AC13" s="30">
        <f>Sheet1!AC73</f>
        <v>1</v>
      </c>
      <c r="AD13" s="37" t="s">
        <v>399</v>
      </c>
      <c r="AE13" s="30">
        <f>Sheet1!AE73</f>
        <v>1</v>
      </c>
      <c r="AF13" s="32" t="s">
        <v>399</v>
      </c>
      <c r="AG13" s="30">
        <f>Sheet1!AG74</f>
        <v>2</v>
      </c>
      <c r="AH13" s="30" t="s">
        <v>442</v>
      </c>
    </row>
    <row r="14" spans="1:34" s="30" customFormat="1" ht="18.75">
      <c r="A14" s="29"/>
      <c r="B14" s="29" t="s">
        <v>408</v>
      </c>
      <c r="C14" s="30">
        <f>Sheet1!C61</f>
        <v>1</v>
      </c>
      <c r="D14" s="30" t="s">
        <v>399</v>
      </c>
      <c r="E14" s="30">
        <f>Sheet1!E62</f>
        <v>3</v>
      </c>
      <c r="F14" s="30" t="s">
        <v>401</v>
      </c>
      <c r="G14" s="30">
        <f>Sheet1!G63</f>
        <v>3</v>
      </c>
      <c r="H14" s="30" t="s">
        <v>401</v>
      </c>
      <c r="I14" s="30">
        <f>Sheet1!I64</f>
        <v>3</v>
      </c>
      <c r="J14" s="30" t="s">
        <v>459</v>
      </c>
      <c r="K14" s="30">
        <f>Sheet1!K65</f>
        <v>1</v>
      </c>
      <c r="L14" s="30" t="s">
        <v>399</v>
      </c>
      <c r="M14" s="30">
        <f>Sheet1!M66</f>
        <v>0</v>
      </c>
      <c r="O14" s="30">
        <f>Sheet1!O67</f>
        <v>2</v>
      </c>
      <c r="P14" s="30" t="s">
        <v>400</v>
      </c>
      <c r="Q14" s="30">
        <f>Sheet1!Q68</f>
        <v>5</v>
      </c>
      <c r="R14" s="30" t="s">
        <v>453</v>
      </c>
      <c r="S14" s="30">
        <f>Sheet1!S69</f>
        <v>4</v>
      </c>
      <c r="T14" s="30" t="s">
        <v>402</v>
      </c>
      <c r="U14" s="30">
        <f>Sheet1!U70</f>
        <v>0</v>
      </c>
      <c r="W14" s="30">
        <f>Sheet1!W71</f>
        <v>4</v>
      </c>
      <c r="X14" s="30" t="s">
        <v>417</v>
      </c>
      <c r="Y14" s="30">
        <f>Sheet1!Y72</f>
        <v>2</v>
      </c>
      <c r="Z14" s="30" t="s">
        <v>416</v>
      </c>
      <c r="AA14" s="30">
        <f>Sheet1!AA73</f>
        <v>0</v>
      </c>
      <c r="AC14" s="30">
        <f>Sheet1!AC74</f>
        <v>1</v>
      </c>
      <c r="AD14" s="38" t="s">
        <v>399</v>
      </c>
      <c r="AE14" s="30">
        <f>Sheet1!AE74</f>
        <v>1</v>
      </c>
      <c r="AF14" s="32" t="s">
        <v>399</v>
      </c>
      <c r="AG14" s="30">
        <f>Sheet1!AG75</f>
        <v>1</v>
      </c>
      <c r="AH14" s="30" t="s">
        <v>440</v>
      </c>
    </row>
    <row r="15" spans="1:34" s="30" customFormat="1" ht="18.75">
      <c r="A15" s="29" t="s">
        <v>424</v>
      </c>
      <c r="B15" s="29"/>
      <c r="C15" s="30">
        <f>Sheet1!C62</f>
        <v>3</v>
      </c>
      <c r="D15" s="30" t="s">
        <v>401</v>
      </c>
      <c r="E15" s="30">
        <f>Sheet1!E63</f>
        <v>2</v>
      </c>
      <c r="F15" s="30" t="s">
        <v>400</v>
      </c>
      <c r="G15" s="30">
        <f>Sheet1!G64</f>
        <v>2</v>
      </c>
      <c r="H15" s="30" t="s">
        <v>400</v>
      </c>
      <c r="I15" s="30">
        <f>Sheet1!I65</f>
        <v>2</v>
      </c>
      <c r="J15" s="30" t="s">
        <v>400</v>
      </c>
      <c r="K15" s="30">
        <f>Sheet1!K66</f>
        <v>1</v>
      </c>
      <c r="L15" s="30" t="s">
        <v>399</v>
      </c>
      <c r="M15" s="30">
        <f>Sheet1!M67</f>
        <v>5</v>
      </c>
      <c r="N15" s="30" t="s">
        <v>403</v>
      </c>
      <c r="O15" s="30">
        <f>Sheet1!O68</f>
        <v>4</v>
      </c>
      <c r="P15" s="30" t="s">
        <v>452</v>
      </c>
      <c r="Q15" s="30">
        <f>Sheet1!Q69</f>
        <v>5</v>
      </c>
      <c r="R15" s="30" t="s">
        <v>453</v>
      </c>
      <c r="S15" s="30">
        <f>Sheet1!S70</f>
        <v>0</v>
      </c>
      <c r="U15" s="30">
        <f>Sheet1!U71</f>
        <v>4</v>
      </c>
      <c r="V15" s="30" t="s">
        <v>417</v>
      </c>
      <c r="W15" s="30">
        <f>Sheet1!W72</f>
        <v>1</v>
      </c>
      <c r="X15" s="30" t="s">
        <v>399</v>
      </c>
      <c r="Y15" s="30">
        <f>Sheet1!Y73</f>
        <v>0</v>
      </c>
      <c r="AA15" s="30">
        <f>Sheet1!AA74</f>
        <v>1</v>
      </c>
      <c r="AB15" s="30" t="s">
        <v>399</v>
      </c>
      <c r="AC15" s="30">
        <f>Sheet1!AC75</f>
        <v>1</v>
      </c>
      <c r="AD15" s="38" t="s">
        <v>399</v>
      </c>
      <c r="AE15" s="30">
        <f>Sheet1!AE75</f>
        <v>1</v>
      </c>
      <c r="AF15" s="32" t="s">
        <v>399</v>
      </c>
      <c r="AG15" s="30">
        <f>Sheet1!AG76</f>
        <v>2</v>
      </c>
      <c r="AH15" s="30" t="s">
        <v>439</v>
      </c>
    </row>
    <row r="16" spans="1:34" s="30" customFormat="1" ht="18.75">
      <c r="A16" s="29"/>
      <c r="B16" s="29" t="s">
        <v>407</v>
      </c>
      <c r="C16" s="30">
        <f>Sheet1!C63</f>
        <v>3</v>
      </c>
      <c r="D16" s="30" t="s">
        <v>401</v>
      </c>
      <c r="E16" s="30">
        <f>Sheet1!E64</f>
        <v>2</v>
      </c>
      <c r="F16" s="30" t="s">
        <v>400</v>
      </c>
      <c r="G16" s="30">
        <f>Sheet1!G65</f>
        <v>3</v>
      </c>
      <c r="H16" s="30" t="s">
        <v>401</v>
      </c>
      <c r="I16" s="30">
        <f>Sheet1!I66</f>
        <v>2</v>
      </c>
      <c r="J16" s="30" t="s">
        <v>400</v>
      </c>
      <c r="K16" s="30">
        <f>Sheet1!K67</f>
        <v>5</v>
      </c>
      <c r="L16" s="30" t="s">
        <v>458</v>
      </c>
      <c r="M16" s="30">
        <f>Sheet1!M68</f>
        <v>5</v>
      </c>
      <c r="N16" s="30" t="s">
        <v>403</v>
      </c>
      <c r="O16" s="30">
        <f>Sheet1!O69</f>
        <v>4</v>
      </c>
      <c r="P16" s="30" t="s">
        <v>402</v>
      </c>
      <c r="Q16" s="30">
        <f>Sheet1!Q70</f>
        <v>1</v>
      </c>
      <c r="R16" s="30" t="s">
        <v>399</v>
      </c>
      <c r="S16" s="30">
        <f>Sheet1!S71</f>
        <v>3</v>
      </c>
      <c r="T16" s="30" t="s">
        <v>401</v>
      </c>
      <c r="U16" s="30">
        <f>Sheet1!U72</f>
        <v>1</v>
      </c>
      <c r="V16" s="30" t="s">
        <v>399</v>
      </c>
      <c r="W16" s="30">
        <f>Sheet1!W73</f>
        <v>1</v>
      </c>
      <c r="X16" s="30" t="s">
        <v>399</v>
      </c>
      <c r="Y16" s="30">
        <f>Sheet1!Y74</f>
        <v>1</v>
      </c>
      <c r="Z16" s="30" t="s">
        <v>399</v>
      </c>
      <c r="AA16" s="30">
        <f>Sheet1!AA75</f>
        <v>0</v>
      </c>
      <c r="AC16" s="30">
        <f>Sheet1!AC76</f>
        <v>2</v>
      </c>
      <c r="AD16" s="39" t="s">
        <v>418</v>
      </c>
      <c r="AE16" s="30">
        <f>Sheet1!AE76</f>
        <v>2</v>
      </c>
      <c r="AF16" s="32" t="s">
        <v>400</v>
      </c>
      <c r="AG16" s="30">
        <f>Sheet1!AG77</f>
        <v>4</v>
      </c>
      <c r="AH16" s="30" t="s">
        <v>441</v>
      </c>
    </row>
    <row r="17" spans="1:34" s="30" customFormat="1" ht="18.75">
      <c r="A17" s="29" t="s">
        <v>421</v>
      </c>
      <c r="B17" s="29" t="s">
        <v>420</v>
      </c>
      <c r="C17" s="30">
        <f>Sheet1!C64</f>
        <v>2</v>
      </c>
      <c r="D17" s="30" t="s">
        <v>400</v>
      </c>
      <c r="E17" s="30">
        <f>Sheet1!E65</f>
        <v>5</v>
      </c>
      <c r="F17" s="30" t="s">
        <v>453</v>
      </c>
      <c r="G17" s="30">
        <f>Sheet1!G66</f>
        <v>2</v>
      </c>
      <c r="H17" s="31" t="s">
        <v>451</v>
      </c>
      <c r="I17" s="30">
        <f>Sheet1!I67</f>
        <v>3</v>
      </c>
      <c r="J17" s="30" t="s">
        <v>449</v>
      </c>
      <c r="K17" s="30">
        <f>Sheet1!K68</f>
        <v>5</v>
      </c>
      <c r="L17" s="30" t="s">
        <v>458</v>
      </c>
      <c r="M17" s="30">
        <f>Sheet1!M69</f>
        <v>6</v>
      </c>
      <c r="N17" s="30" t="s">
        <v>454</v>
      </c>
      <c r="O17" s="30">
        <f>Sheet1!O70</f>
        <v>2</v>
      </c>
      <c r="P17" s="30" t="s">
        <v>446</v>
      </c>
      <c r="Q17" s="30">
        <f>Sheet1!Q71</f>
        <v>4</v>
      </c>
      <c r="R17" s="30" t="s">
        <v>452</v>
      </c>
      <c r="S17" s="30">
        <f>Sheet1!S72</f>
        <v>1</v>
      </c>
      <c r="T17" s="30" t="s">
        <v>399</v>
      </c>
      <c r="U17" s="30">
        <f>Sheet1!U73</f>
        <v>2</v>
      </c>
      <c r="V17" s="30" t="s">
        <v>400</v>
      </c>
      <c r="W17" s="30">
        <f>Sheet1!W74</f>
        <v>1</v>
      </c>
      <c r="X17" s="30" t="s">
        <v>399</v>
      </c>
      <c r="Y17" s="30">
        <f>Sheet1!Y75</f>
        <v>1</v>
      </c>
      <c r="Z17" s="31" t="s">
        <v>399</v>
      </c>
      <c r="AA17" s="30">
        <f>Sheet1!AA76</f>
        <v>5</v>
      </c>
      <c r="AB17" s="30" t="s">
        <v>448</v>
      </c>
      <c r="AC17" s="30">
        <f>Sheet1!AC77</f>
        <v>4</v>
      </c>
      <c r="AD17" s="38" t="s">
        <v>447</v>
      </c>
      <c r="AE17" s="30">
        <f>Sheet1!AE77</f>
        <v>2</v>
      </c>
      <c r="AF17" s="32" t="s">
        <v>400</v>
      </c>
      <c r="AG17" s="30">
        <f>Sheet1!AG78</f>
        <v>2</v>
      </c>
      <c r="AH17" s="30" t="s">
        <v>439</v>
      </c>
    </row>
    <row r="18" spans="1:34" ht="18.75">
      <c r="A18" s="7"/>
      <c r="B18" s="7" t="s">
        <v>406</v>
      </c>
      <c r="C18">
        <f>Sheet1!C65</f>
        <v>4</v>
      </c>
      <c r="D18" t="s">
        <v>402</v>
      </c>
      <c r="E18">
        <f>Sheet1!E66</f>
        <v>0</v>
      </c>
      <c r="G18">
        <f>Sheet1!G67</f>
        <v>2</v>
      </c>
      <c r="H18" t="s">
        <v>400</v>
      </c>
      <c r="I18">
        <f>Sheet1!I68</f>
        <v>3</v>
      </c>
      <c r="J18" t="s">
        <v>401</v>
      </c>
      <c r="K18">
        <f>Sheet1!K69</f>
        <v>1</v>
      </c>
      <c r="L18" t="s">
        <v>399</v>
      </c>
      <c r="M18">
        <f>Sheet1!M70</f>
        <v>3</v>
      </c>
      <c r="N18" t="s">
        <v>401</v>
      </c>
      <c r="O18">
        <f>Sheet1!O71</f>
        <v>3</v>
      </c>
      <c r="P18" t="s">
        <v>449</v>
      </c>
      <c r="Q18">
        <f>Sheet1!Q72</f>
        <v>1</v>
      </c>
      <c r="R18" t="s">
        <v>399</v>
      </c>
      <c r="S18">
        <f>Sheet1!S73</f>
        <v>3</v>
      </c>
      <c r="T18" t="s">
        <v>401</v>
      </c>
      <c r="U18">
        <f>Sheet1!U74</f>
        <v>1</v>
      </c>
      <c r="V18" t="s">
        <v>399</v>
      </c>
      <c r="W18">
        <f>Sheet1!W75</f>
        <v>0</v>
      </c>
      <c r="Y18">
        <f>Sheet1!Y76</f>
        <v>3</v>
      </c>
      <c r="Z18" t="s">
        <v>449</v>
      </c>
      <c r="AA18">
        <f>Sheet1!AA77</f>
        <v>2</v>
      </c>
      <c r="AB18" s="26" t="s">
        <v>418</v>
      </c>
      <c r="AC18">
        <f>Sheet1!AC78</f>
        <v>2</v>
      </c>
      <c r="AD18" t="s">
        <v>446</v>
      </c>
      <c r="AE18">
        <f>Sheet1!AE78</f>
        <v>2</v>
      </c>
      <c r="AF18" s="28" t="s">
        <v>400</v>
      </c>
      <c r="AG18">
        <f>Sheet1!AG79</f>
        <v>2</v>
      </c>
      <c r="AH18" t="s">
        <v>416</v>
      </c>
    </row>
    <row r="19" spans="1:34" ht="18.75">
      <c r="A19" s="7" t="s">
        <v>422</v>
      </c>
      <c r="B19" s="7"/>
      <c r="C19">
        <f>Sheet1!C66</f>
        <v>0</v>
      </c>
      <c r="E19">
        <f>Sheet1!E67</f>
        <v>4</v>
      </c>
      <c r="F19" t="s">
        <v>402</v>
      </c>
      <c r="G19">
        <f>Sheet1!G68</f>
        <v>3</v>
      </c>
      <c r="H19" t="s">
        <v>401</v>
      </c>
      <c r="I19">
        <f>Sheet1!I69</f>
        <v>1</v>
      </c>
      <c r="J19" t="s">
        <v>399</v>
      </c>
      <c r="K19">
        <f>Sheet1!K70</f>
        <v>3</v>
      </c>
      <c r="L19" t="s">
        <v>401</v>
      </c>
      <c r="M19">
        <f>Sheet1!M71</f>
        <v>2</v>
      </c>
      <c r="N19" t="s">
        <v>400</v>
      </c>
      <c r="O19">
        <f>Sheet1!O72</f>
        <v>1</v>
      </c>
      <c r="P19" t="s">
        <v>399</v>
      </c>
      <c r="Q19">
        <f>Sheet1!Q73</f>
        <v>3</v>
      </c>
      <c r="R19" t="s">
        <v>401</v>
      </c>
      <c r="S19">
        <f>Sheet1!S74</f>
        <v>1</v>
      </c>
      <c r="T19" t="s">
        <v>399</v>
      </c>
      <c r="U19">
        <f>Sheet1!U75</f>
        <v>2</v>
      </c>
      <c r="V19" t="s">
        <v>400</v>
      </c>
      <c r="W19">
        <f>Sheet1!W76</f>
        <v>3</v>
      </c>
      <c r="X19" t="s">
        <v>401</v>
      </c>
      <c r="Y19">
        <f>Sheet1!Y77</f>
        <v>4</v>
      </c>
      <c r="Z19" t="s">
        <v>402</v>
      </c>
      <c r="AA19">
        <f>Sheet1!AA78</f>
        <v>1</v>
      </c>
      <c r="AB19" t="s">
        <v>399</v>
      </c>
      <c r="AC19">
        <f>Sheet1!AC79</f>
        <v>2</v>
      </c>
      <c r="AD19" t="s">
        <v>400</v>
      </c>
      <c r="AE19">
        <f>Sheet1!AE79</f>
        <v>2</v>
      </c>
      <c r="AF19" s="28" t="s">
        <v>400</v>
      </c>
      <c r="AG19">
        <f>Sheet1!AG80</f>
        <v>3</v>
      </c>
      <c r="AH19" t="s">
        <v>401</v>
      </c>
    </row>
    <row r="20" spans="1:34" ht="18.75">
      <c r="A20" s="7"/>
      <c r="B20" s="7" t="s">
        <v>405</v>
      </c>
      <c r="C20">
        <f>Sheet1!C67</f>
        <v>5</v>
      </c>
      <c r="D20" t="s">
        <v>403</v>
      </c>
      <c r="E20">
        <f>Sheet1!E68</f>
        <v>4</v>
      </c>
      <c r="F20" t="s">
        <v>402</v>
      </c>
      <c r="G20">
        <f>Sheet1!G69</f>
        <v>1</v>
      </c>
      <c r="H20" t="s">
        <v>399</v>
      </c>
      <c r="I20">
        <f>Sheet1!I70</f>
        <v>4</v>
      </c>
      <c r="J20" t="s">
        <v>402</v>
      </c>
      <c r="K20">
        <f>Sheet1!K71</f>
        <v>3</v>
      </c>
      <c r="L20" t="s">
        <v>449</v>
      </c>
      <c r="M20">
        <f>Sheet1!M72</f>
        <v>1</v>
      </c>
      <c r="N20" t="s">
        <v>399</v>
      </c>
      <c r="O20">
        <f>Sheet1!O73</f>
        <v>4</v>
      </c>
      <c r="P20" t="s">
        <v>402</v>
      </c>
      <c r="Q20">
        <f>Sheet1!Q74</f>
        <v>2</v>
      </c>
      <c r="R20" t="s">
        <v>400</v>
      </c>
      <c r="S20">
        <f>Sheet1!S75</f>
        <v>2</v>
      </c>
      <c r="T20" t="s">
        <v>400</v>
      </c>
      <c r="U20">
        <f>Sheet1!U76</f>
        <v>5</v>
      </c>
      <c r="V20" t="s">
        <v>403</v>
      </c>
      <c r="W20">
        <f>Sheet1!W77</f>
        <v>4</v>
      </c>
      <c r="X20" s="26" t="s">
        <v>402</v>
      </c>
      <c r="Y20">
        <f>Sheet1!Y78</f>
        <v>1</v>
      </c>
      <c r="Z20" t="s">
        <v>399</v>
      </c>
      <c r="AA20">
        <f>Sheet1!AA79</f>
        <v>3</v>
      </c>
      <c r="AB20" t="s">
        <v>401</v>
      </c>
      <c r="AC20">
        <f>Sheet1!AC80</f>
        <v>4</v>
      </c>
      <c r="AD20" t="s">
        <v>402</v>
      </c>
      <c r="AE20">
        <f>Sheet1!AE80</f>
        <v>4</v>
      </c>
      <c r="AF20" s="28" t="s">
        <v>402</v>
      </c>
      <c r="AG20">
        <f>Sheet1!AG81</f>
        <v>1</v>
      </c>
      <c r="AH20" t="s">
        <v>399</v>
      </c>
    </row>
    <row r="21" spans="1:34" ht="18.75">
      <c r="A21" s="7" t="s">
        <v>423</v>
      </c>
      <c r="B21" s="7" t="s">
        <v>398</v>
      </c>
      <c r="C21">
        <f>Sheet1!C68</f>
        <v>4</v>
      </c>
      <c r="D21" t="s">
        <v>402</v>
      </c>
      <c r="E21">
        <f>Sheet1!E69</f>
        <v>3</v>
      </c>
      <c r="F21" s="25" t="s">
        <v>461</v>
      </c>
      <c r="G21">
        <f>Sheet1!G70</f>
        <v>4</v>
      </c>
      <c r="H21" s="25" t="s">
        <v>460</v>
      </c>
      <c r="I21">
        <f>Sheet1!I71</f>
        <v>2</v>
      </c>
      <c r="J21" s="25" t="s">
        <v>451</v>
      </c>
      <c r="K21">
        <f>Sheet1!K72</f>
        <v>1</v>
      </c>
      <c r="L21" s="25" t="s">
        <v>457</v>
      </c>
      <c r="M21">
        <f>Sheet1!M73</f>
        <v>5</v>
      </c>
      <c r="N21" s="45" t="s">
        <v>455</v>
      </c>
      <c r="O21" s="35">
        <f>Sheet1!O74</f>
        <v>2</v>
      </c>
      <c r="P21" s="36" t="s">
        <v>451</v>
      </c>
      <c r="Q21" s="35">
        <f>Sheet1!Q75</f>
        <v>2</v>
      </c>
      <c r="R21" s="36" t="s">
        <v>451</v>
      </c>
      <c r="S21" s="35">
        <f>Sheet1!S76</f>
        <v>6</v>
      </c>
      <c r="T21" s="36" t="s">
        <v>404</v>
      </c>
      <c r="U21" s="35">
        <f>Sheet1!U77</f>
        <v>4</v>
      </c>
      <c r="V21" s="36" t="s">
        <v>402</v>
      </c>
      <c r="W21">
        <f>Sheet1!W78</f>
        <v>1</v>
      </c>
      <c r="X21" s="26" t="s">
        <v>399</v>
      </c>
      <c r="Y21">
        <f>Sheet1!Y79</f>
        <v>3</v>
      </c>
      <c r="Z21" s="25" t="s">
        <v>401</v>
      </c>
      <c r="AA21">
        <f>Sheet1!AA80</f>
        <v>4</v>
      </c>
      <c r="AB21" s="25" t="s">
        <v>402</v>
      </c>
      <c r="AC21">
        <f>Sheet1!AC81</f>
        <v>2</v>
      </c>
      <c r="AD21" t="s">
        <v>400</v>
      </c>
      <c r="AE21">
        <f>Sheet1!AE81</f>
        <v>1</v>
      </c>
      <c r="AF21" s="28" t="s">
        <v>399</v>
      </c>
      <c r="AG21">
        <f>Sheet1!AG82</f>
        <v>2</v>
      </c>
      <c r="AH21" t="s">
        <v>416</v>
      </c>
    </row>
    <row r="22" spans="1:34" ht="18.75">
      <c r="A22" s="7"/>
      <c r="B22" s="7"/>
      <c r="C22">
        <f>Sheet1!C69</f>
        <v>0</v>
      </c>
      <c r="E22">
        <f>Sheet1!E70</f>
        <v>0</v>
      </c>
      <c r="G22">
        <f>Sheet1!G71</f>
        <v>0</v>
      </c>
      <c r="I22">
        <f>Sheet1!I72</f>
        <v>0</v>
      </c>
      <c r="K22">
        <f>Sheet1!K73</f>
        <v>0</v>
      </c>
      <c r="M22">
        <f>Sheet1!M74</f>
        <v>0</v>
      </c>
      <c r="O22">
        <f>Sheet1!O75</f>
        <v>0</v>
      </c>
      <c r="Q22">
        <f>Sheet1!Q76</f>
        <v>0</v>
      </c>
      <c r="S22">
        <f>Sheet1!S77</f>
        <v>0</v>
      </c>
      <c r="U22">
        <f>Sheet1!U78</f>
        <v>1</v>
      </c>
      <c r="V22" s="25" t="s">
        <v>399</v>
      </c>
      <c r="W22">
        <f>Sheet1!W79</f>
        <v>0</v>
      </c>
      <c r="Y22">
        <f>Sheet1!Y80</f>
        <v>0</v>
      </c>
      <c r="AA22">
        <f>Sheet1!AA81</f>
        <v>1</v>
      </c>
      <c r="AB22" s="25" t="s">
        <v>399</v>
      </c>
      <c r="AC22">
        <f>Sheet1!AC82</f>
        <v>1</v>
      </c>
      <c r="AD22" s="25" t="s">
        <v>445</v>
      </c>
      <c r="AE22">
        <f>Sheet1!AE82</f>
        <v>1</v>
      </c>
      <c r="AF22" s="28" t="s">
        <v>399</v>
      </c>
    </row>
    <row r="27" spans="1:34" s="46" customFormat="1">
      <c r="C27" s="46">
        <f>SUM(C3:C26)</f>
        <v>35</v>
      </c>
      <c r="D27" s="46" t="s">
        <v>462</v>
      </c>
      <c r="E27" s="46">
        <f>SUM(E3:E26)</f>
        <v>36</v>
      </c>
      <c r="F27" s="46" t="s">
        <v>462</v>
      </c>
      <c r="G27" s="46">
        <f>SUM(G3:G26)</f>
        <v>30</v>
      </c>
      <c r="H27" s="46" t="s">
        <v>462</v>
      </c>
      <c r="I27" s="46">
        <f>SUM(I3:I26)</f>
        <v>33</v>
      </c>
      <c r="J27" s="46" t="s">
        <v>462</v>
      </c>
      <c r="K27" s="46">
        <f>SUM(K3:K26)</f>
        <v>33</v>
      </c>
      <c r="L27" s="46" t="s">
        <v>462</v>
      </c>
      <c r="M27" s="46">
        <f>SUM(M3:M26)</f>
        <v>36</v>
      </c>
      <c r="N27" s="46" t="s">
        <v>462</v>
      </c>
      <c r="O27" s="46">
        <f>SUM(O3:O26)</f>
        <v>28</v>
      </c>
      <c r="P27" s="46" t="s">
        <v>462</v>
      </c>
      <c r="Q27" s="46">
        <f>SUM(Q3:Q26)</f>
        <v>30</v>
      </c>
      <c r="R27" s="46" t="s">
        <v>462</v>
      </c>
      <c r="S27" s="46">
        <f>SUM(S3:S26)</f>
        <v>32</v>
      </c>
      <c r="T27" s="46" t="s">
        <v>462</v>
      </c>
      <c r="U27" s="46">
        <f>SUM(U3:U26)</f>
        <v>36</v>
      </c>
      <c r="V27" s="46" t="s">
        <v>462</v>
      </c>
      <c r="W27" s="46">
        <f>SUM(W3:W26)</f>
        <v>29</v>
      </c>
      <c r="X27" s="46" t="s">
        <v>462</v>
      </c>
      <c r="Y27" s="46">
        <f>SUM(Y3:Y26)</f>
        <v>31</v>
      </c>
      <c r="Z27" s="46" t="s">
        <v>462</v>
      </c>
      <c r="AA27" s="46">
        <f>SUM(AA3:AA26)</f>
        <v>31</v>
      </c>
      <c r="AB27" s="46" t="s">
        <v>462</v>
      </c>
      <c r="AC27" s="46">
        <f>SUM(AC3:AC26)</f>
        <v>32</v>
      </c>
      <c r="AD27" s="46" t="s">
        <v>462</v>
      </c>
      <c r="AE27" s="46">
        <f>SUM(AE3:AE26)</f>
        <v>26</v>
      </c>
      <c r="AF27" s="47" t="s">
        <v>462</v>
      </c>
      <c r="AG27" s="46">
        <f>SUM(AG3:AG26)</f>
        <v>29</v>
      </c>
      <c r="AH27" s="46" t="s">
        <v>462</v>
      </c>
    </row>
  </sheetData>
  <mergeCells count="16">
    <mergeCell ref="C1:D1"/>
    <mergeCell ref="E1:F1"/>
    <mergeCell ref="O1:P1"/>
    <mergeCell ref="G1:H1"/>
    <mergeCell ref="I1:J1"/>
    <mergeCell ref="K1:L1"/>
    <mergeCell ref="M1:N1"/>
    <mergeCell ref="AC1:AD1"/>
    <mergeCell ref="AE1:AF1"/>
    <mergeCell ref="AG1:AH1"/>
    <mergeCell ref="Q1:R1"/>
    <mergeCell ref="S1:T1"/>
    <mergeCell ref="U1:V1"/>
    <mergeCell ref="W1:X1"/>
    <mergeCell ref="Y1:Z1"/>
    <mergeCell ref="AA1:AB1"/>
  </mergeCells>
  <phoneticPr fontId="1"/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8.75"/>
  <cols>
    <col min="1" max="1" width="10" style="7" bestFit="1" customWidth="1"/>
    <col min="2" max="2" width="11.5" style="7" bestFit="1" customWidth="1"/>
    <col min="3" max="3" width="10.25" style="7" bestFit="1" customWidth="1"/>
    <col min="4" max="4" width="13.625" style="7" bestFit="1" customWidth="1"/>
    <col min="5" max="5" width="9.75" style="7" bestFit="1" customWidth="1"/>
    <col min="6" max="6" width="10.625" style="7" bestFit="1" customWidth="1"/>
    <col min="7" max="7" width="9.75" style="7" bestFit="1" customWidth="1"/>
    <col min="8" max="8" width="11.5" style="7" bestFit="1" customWidth="1"/>
    <col min="9" max="9" width="9.75" style="7" bestFit="1" customWidth="1"/>
    <col min="10" max="10" width="12.625" style="7" bestFit="1" customWidth="1"/>
    <col min="11" max="11" width="9.75" style="7" bestFit="1" customWidth="1"/>
    <col min="12" max="12" width="12.625" style="7" bestFit="1" customWidth="1"/>
    <col min="13" max="13" width="9.75" style="7" bestFit="1" customWidth="1"/>
    <col min="14" max="14" width="11.625" style="7" bestFit="1" customWidth="1"/>
    <col min="15" max="15" width="9.75" style="7" bestFit="1" customWidth="1"/>
    <col min="16" max="16" width="11" style="7" bestFit="1" customWidth="1"/>
    <col min="17" max="17" width="8.875" style="7" bestFit="1" customWidth="1"/>
    <col min="18" max="18" width="12.625" style="7" bestFit="1" customWidth="1"/>
    <col min="19" max="20" width="9" style="7"/>
    <col min="21" max="21" width="9.75" style="7" bestFit="1" customWidth="1"/>
    <col min="22" max="22" width="10.625" style="7" bestFit="1" customWidth="1"/>
    <col min="23" max="23" width="9" style="7"/>
    <col min="24" max="24" width="10.25" style="7" bestFit="1" customWidth="1"/>
    <col min="25" max="25" width="9.75" style="7" bestFit="1" customWidth="1"/>
    <col min="26" max="26" width="10.625" style="7" bestFit="1" customWidth="1"/>
    <col min="27" max="27" width="9" style="7"/>
    <col min="28" max="28" width="10.625" style="7" bestFit="1" customWidth="1"/>
    <col min="29" max="29" width="9.75" style="7" bestFit="1" customWidth="1"/>
    <col min="30" max="30" width="10.625" style="7" hidden="1" customWidth="1"/>
    <col min="31" max="31" width="0" style="7" hidden="1" customWidth="1"/>
    <col min="32" max="32" width="10.625" style="7" bestFit="1" customWidth="1"/>
    <col min="33" max="33" width="9.75" style="7" bestFit="1" customWidth="1"/>
    <col min="34" max="34" width="3" style="7" bestFit="1" customWidth="1"/>
    <col min="35" max="16384" width="9" style="7"/>
  </cols>
  <sheetData>
    <row r="1" spans="1:34" s="1" customFormat="1" ht="14.25">
      <c r="A1" s="2" t="s">
        <v>186</v>
      </c>
      <c r="C1" s="2">
        <f>SUM(C5:C48)/COUNTA(C5:C48)</f>
        <v>26549.628571428573</v>
      </c>
      <c r="E1" s="2">
        <f>SUM(E5:E48)/COUNTA(E5:E48)</f>
        <v>26760.361111111109</v>
      </c>
      <c r="G1" s="2">
        <f>SUM(G5:G48)/COUNTA(G5:G48)</f>
        <v>27133.8</v>
      </c>
      <c r="I1" s="2">
        <f>SUM(I5:I48)/COUNTA(I5:I48)</f>
        <v>27436.424242424244</v>
      </c>
      <c r="K1" s="2">
        <f>SUM(K5:K48)/COUNTA(K5:K48)</f>
        <v>27905.757575757576</v>
      </c>
      <c r="M1" s="2">
        <f>SUM(M5:M48)/COUNTA(M5:M48)</f>
        <v>28621.666666666668</v>
      </c>
      <c r="O1" s="2">
        <f>SUM(O5:O48)/COUNTA(O5:O48)</f>
        <v>28986.785714285714</v>
      </c>
      <c r="Q1" s="2">
        <f>SUM(Q5:Q48)/COUNTA(Q5:Q48)</f>
        <v>29166.400000000001</v>
      </c>
      <c r="S1" s="2">
        <f>SUM(S5:S48)/COUNTA(S5:S48)</f>
        <v>29599.15625</v>
      </c>
      <c r="U1" s="2">
        <f>SUM(U5:U48)/COUNTA(U5:U48)</f>
        <v>29858.888888888891</v>
      </c>
      <c r="W1" s="2">
        <f>SUM(W5:W48)/COUNTA(W5:W48)</f>
        <v>29721.413793103449</v>
      </c>
      <c r="Y1" s="2">
        <f>SUM(Y5:Y48)/COUNTA(Y5:Y48)</f>
        <v>30188.064516129034</v>
      </c>
      <c r="AA1" s="2">
        <f>SUM(AA5:AA48)/COUNTA(AA5:AA48)</f>
        <v>30864.193548387098</v>
      </c>
      <c r="AC1" s="2">
        <f>SUM(AC5:AC48)/COUNTA(AC5:AC48)</f>
        <v>31159.5625</v>
      </c>
      <c r="AE1" s="2">
        <f>SUM(AE5:AE48)/COUNTA(AE5:AE48)</f>
        <v>31246.961538461539</v>
      </c>
      <c r="AG1" s="2">
        <f>SUM(AG5:AG48)/COUNTA(AG5:AG48)</f>
        <v>31364.068965517243</v>
      </c>
    </row>
    <row r="2" spans="1:34" s="1" customFormat="1" ht="14.25">
      <c r="A2" s="1" t="s">
        <v>185</v>
      </c>
      <c r="C2" s="2">
        <v>35497</v>
      </c>
      <c r="E2" s="2">
        <v>35875</v>
      </c>
      <c r="G2" s="2">
        <v>36225</v>
      </c>
      <c r="I2" s="2">
        <v>36596</v>
      </c>
      <c r="K2" s="2">
        <v>36960</v>
      </c>
      <c r="M2" s="2">
        <v>37318</v>
      </c>
      <c r="O2" s="2">
        <v>37688</v>
      </c>
      <c r="Q2" s="2">
        <v>38059</v>
      </c>
      <c r="S2" s="2">
        <v>38416</v>
      </c>
      <c r="U2" s="2">
        <v>38780</v>
      </c>
      <c r="W2" s="2">
        <v>39144</v>
      </c>
      <c r="Y2" s="2">
        <v>39515</v>
      </c>
      <c r="AA2" s="2">
        <v>39879</v>
      </c>
      <c r="AC2" s="2">
        <v>40243</v>
      </c>
      <c r="AE2" s="2">
        <v>40516</v>
      </c>
      <c r="AG2" s="2">
        <v>40243</v>
      </c>
    </row>
    <row r="3" spans="1:34" s="1" customFormat="1" ht="14.25">
      <c r="C3" s="3" t="str">
        <f>DATEDIF(C1,C2,"Y") &amp; "歳" &amp; DATEDIF(C1,C2,"YM") &amp; "ヶ月"</f>
        <v>24歳6ヶ月</v>
      </c>
      <c r="D3" s="4"/>
      <c r="E3" s="3" t="str">
        <f>DATEDIF(E1,E2,"Y") &amp; "歳" &amp; DATEDIF(E1,E2,"YM") &amp; "ヶ月"</f>
        <v>24歳11ヶ月</v>
      </c>
      <c r="G3" s="3" t="str">
        <f>DATEDIF(G1,G2,"Y") &amp; "歳" &amp; DATEDIF(G1,G2,"YM") &amp; "ヶ月"</f>
        <v>24歳10ヶ月</v>
      </c>
      <c r="I3" s="3" t="str">
        <f>DATEDIF(I1,I2,"Y") &amp; "歳" &amp; DATEDIF(I1,I2,"YM") &amp; "ヶ月"</f>
        <v>25歳1ヶ月</v>
      </c>
      <c r="K3" s="3" t="str">
        <f>DATEDIF(K1,K2,"Y") &amp; "歳" &amp; DATEDIF(K1,K2,"YM") &amp; "ヶ月"</f>
        <v>24歳9ヶ月</v>
      </c>
      <c r="M3" s="3" t="str">
        <f>DATEDIF(M1,M2,"Y") &amp; "歳" &amp; DATEDIF(M1,M2,"YM") &amp; "ヶ月"</f>
        <v>23歳9ヶ月</v>
      </c>
      <c r="O3" s="3" t="str">
        <f>DATEDIF(O1,O2,"Y") &amp; "歳" &amp; DATEDIF(O1,O2,"YM") &amp; "ヶ月"</f>
        <v>23歳9ヶ月</v>
      </c>
      <c r="Q3" s="3" t="str">
        <f>DATEDIF(Q1,Q2,"Y") &amp; "歳" &amp; DATEDIF(Q1,Q2,"YM") &amp; "ヶ月"</f>
        <v>24歳4ヶ月</v>
      </c>
      <c r="S3" s="3" t="str">
        <f>DATEDIF(S1,S2,"Y") &amp; "歳" &amp; DATEDIF(S1,S2,"YM") &amp; "ヶ月"</f>
        <v>24歳1ヶ月</v>
      </c>
      <c r="U3" s="3" t="str">
        <f>DATEDIF(U1,U2,"Y") &amp; "歳" &amp; DATEDIF(U1,U2,"YM") &amp; "ヶ月"</f>
        <v>24歳5ヶ月</v>
      </c>
      <c r="W3" s="3" t="str">
        <f>DATEDIF(W1,W2,"Y") &amp; "歳" &amp; DATEDIF(W1,W2,"YM") &amp; "ヶ月"</f>
        <v>25歳9ヶ月</v>
      </c>
      <c r="Y3" s="3" t="str">
        <f>DATEDIF(Y1,Y2,"Y") &amp; "歳" &amp; DATEDIF(Y1,Y2,"YM") &amp; "ヶ月"</f>
        <v>25歳6ヶ月</v>
      </c>
      <c r="AA3" s="3" t="str">
        <f>DATEDIF(AA1,AA2,"Y") &amp; "歳" &amp; DATEDIF(AA1,AA2,"YM") &amp; "ヶ月"</f>
        <v>24歳8ヶ月</v>
      </c>
      <c r="AC3" s="3" t="str">
        <f>DATEDIF(AC1,AC2,"Y") &amp; "歳" &amp; DATEDIF(AC1,AC2,"YM") &amp; "ヶ月"</f>
        <v>24歳10ヶ月</v>
      </c>
      <c r="AE3" s="3" t="str">
        <f>DATEDIF(AE1,AE2,"Y") &amp; "歳" &amp; DATEDIF(AE1,AE2,"YM") &amp; "ヶ月"</f>
        <v>25歳4ヶ月</v>
      </c>
      <c r="AG3" s="3" t="str">
        <f>DATEDIF(AG1,AG2,"Y") &amp; "歳" &amp; DATEDIF(AG1,AG2,"YM") &amp; "ヶ月"</f>
        <v>24歳3ヶ月</v>
      </c>
    </row>
    <row r="4" spans="1:34">
      <c r="A4" s="5"/>
      <c r="B4" s="6" t="s">
        <v>0</v>
      </c>
      <c r="C4" s="6"/>
      <c r="D4" s="6" t="s">
        <v>1</v>
      </c>
      <c r="E4" s="6"/>
      <c r="F4" s="6" t="s">
        <v>2</v>
      </c>
      <c r="G4" s="6"/>
      <c r="H4" s="6" t="s">
        <v>3</v>
      </c>
      <c r="I4" s="6"/>
      <c r="J4" s="6" t="s">
        <v>4</v>
      </c>
      <c r="K4" s="6"/>
      <c r="L4" s="6" t="s">
        <v>5</v>
      </c>
      <c r="M4" s="6"/>
      <c r="N4" s="6" t="s">
        <v>6</v>
      </c>
      <c r="O4" s="6"/>
      <c r="P4" s="6" t="s">
        <v>7</v>
      </c>
      <c r="Q4" s="6"/>
      <c r="R4" s="6" t="s">
        <v>8</v>
      </c>
      <c r="S4" s="6"/>
      <c r="T4" s="6" t="s">
        <v>9</v>
      </c>
      <c r="U4" s="6"/>
      <c r="V4" s="6" t="s">
        <v>10</v>
      </c>
      <c r="W4" s="6"/>
      <c r="X4" s="6" t="s">
        <v>11</v>
      </c>
      <c r="Y4" s="6"/>
      <c r="Z4" s="6" t="s">
        <v>12</v>
      </c>
      <c r="AA4" s="6"/>
      <c r="AB4" s="6" t="s">
        <v>13</v>
      </c>
      <c r="AC4" s="6" t="s">
        <v>396</v>
      </c>
      <c r="AD4" s="6" t="s">
        <v>13</v>
      </c>
      <c r="AE4" s="6" t="s">
        <v>397</v>
      </c>
      <c r="AF4" s="6" t="s">
        <v>431</v>
      </c>
      <c r="AG4" s="6"/>
      <c r="AH4" s="5"/>
    </row>
    <row r="5" spans="1:34">
      <c r="A5" s="8">
        <v>1</v>
      </c>
      <c r="B5" s="9" t="s">
        <v>14</v>
      </c>
      <c r="C5" s="16">
        <v>24504</v>
      </c>
      <c r="D5" s="9" t="s">
        <v>14</v>
      </c>
      <c r="E5" s="16">
        <v>24504</v>
      </c>
      <c r="F5" s="9" t="s">
        <v>14</v>
      </c>
      <c r="G5" s="16">
        <v>24504</v>
      </c>
      <c r="H5" s="10" t="s">
        <v>188</v>
      </c>
      <c r="I5" s="11">
        <v>24608</v>
      </c>
      <c r="J5" s="10" t="s">
        <v>189</v>
      </c>
      <c r="K5" s="11">
        <v>27172</v>
      </c>
      <c r="L5" s="10" t="s">
        <v>190</v>
      </c>
      <c r="M5" s="11">
        <v>29556</v>
      </c>
      <c r="N5" s="10" t="s">
        <v>191</v>
      </c>
      <c r="O5" s="11">
        <v>28627</v>
      </c>
      <c r="P5" s="9" t="s">
        <v>15</v>
      </c>
      <c r="Q5" s="11">
        <v>28627</v>
      </c>
      <c r="R5" s="9" t="s">
        <v>15</v>
      </c>
      <c r="S5" s="11">
        <v>28627</v>
      </c>
      <c r="T5" s="9" t="s">
        <v>15</v>
      </c>
      <c r="U5" s="11">
        <v>28627</v>
      </c>
      <c r="V5" s="9" t="s">
        <v>15</v>
      </c>
      <c r="W5" s="11">
        <v>28627</v>
      </c>
      <c r="X5" s="9" t="s">
        <v>15</v>
      </c>
      <c r="Y5" s="11">
        <v>28627</v>
      </c>
      <c r="Z5" s="9" t="s">
        <v>15</v>
      </c>
      <c r="AA5" s="11">
        <v>28627</v>
      </c>
      <c r="AB5" s="9" t="s">
        <v>15</v>
      </c>
      <c r="AC5" s="11">
        <v>28627</v>
      </c>
      <c r="AD5" s="9" t="s">
        <v>15</v>
      </c>
      <c r="AE5" s="11">
        <v>28627</v>
      </c>
      <c r="AF5" s="33" t="s">
        <v>15</v>
      </c>
      <c r="AG5" s="11">
        <v>28627</v>
      </c>
      <c r="AH5" s="8">
        <v>1</v>
      </c>
    </row>
    <row r="6" spans="1:34">
      <c r="A6" s="8">
        <v>2</v>
      </c>
      <c r="B6" s="9" t="s">
        <v>187</v>
      </c>
      <c r="C6" s="16">
        <v>26503</v>
      </c>
      <c r="D6" s="10" t="s">
        <v>192</v>
      </c>
      <c r="E6" s="11">
        <v>27647</v>
      </c>
      <c r="F6" s="9" t="s">
        <v>17</v>
      </c>
      <c r="G6" s="11">
        <v>27647</v>
      </c>
      <c r="H6" s="9" t="s">
        <v>17</v>
      </c>
      <c r="I6" s="11">
        <v>27647</v>
      </c>
      <c r="J6" s="9" t="s">
        <v>17</v>
      </c>
      <c r="K6" s="11">
        <v>27647</v>
      </c>
      <c r="L6" s="9" t="s">
        <v>17</v>
      </c>
      <c r="M6" s="11">
        <v>27647</v>
      </c>
      <c r="N6" s="10" t="s">
        <v>193</v>
      </c>
      <c r="O6" s="11">
        <v>29114</v>
      </c>
      <c r="P6" s="9" t="s">
        <v>18</v>
      </c>
      <c r="Q6" s="11">
        <v>29114</v>
      </c>
      <c r="R6" s="9" t="s">
        <v>18</v>
      </c>
      <c r="S6" s="11">
        <v>29114</v>
      </c>
      <c r="T6" s="9" t="s">
        <v>18</v>
      </c>
      <c r="U6" s="11">
        <v>29114</v>
      </c>
      <c r="V6" s="9" t="s">
        <v>18</v>
      </c>
      <c r="W6" s="11">
        <v>29114</v>
      </c>
      <c r="X6" s="9" t="s">
        <v>18</v>
      </c>
      <c r="Y6" s="11">
        <v>29114</v>
      </c>
      <c r="Z6" s="9" t="s">
        <v>18</v>
      </c>
      <c r="AA6" s="11">
        <v>29114</v>
      </c>
      <c r="AB6" s="9" t="s">
        <v>18</v>
      </c>
      <c r="AC6" s="11">
        <v>29114</v>
      </c>
      <c r="AD6" s="9" t="s">
        <v>18</v>
      </c>
      <c r="AE6" s="11">
        <v>29114</v>
      </c>
      <c r="AF6" s="33" t="s">
        <v>18</v>
      </c>
      <c r="AG6" s="11">
        <v>29114</v>
      </c>
      <c r="AH6" s="8">
        <v>2</v>
      </c>
    </row>
    <row r="7" spans="1:34">
      <c r="A7" s="53">
        <v>3</v>
      </c>
      <c r="B7" s="52" t="s">
        <v>194</v>
      </c>
      <c r="C7" s="11">
        <v>23999</v>
      </c>
      <c r="D7" s="51" t="s">
        <v>195</v>
      </c>
      <c r="E7" s="11">
        <v>26005</v>
      </c>
      <c r="F7" s="52" t="s">
        <v>19</v>
      </c>
      <c r="G7" s="11">
        <v>26005</v>
      </c>
      <c r="H7" s="51" t="s">
        <v>310</v>
      </c>
      <c r="I7" s="18">
        <v>26343</v>
      </c>
      <c r="J7" s="50" t="s">
        <v>319</v>
      </c>
      <c r="K7" s="11">
        <v>24733</v>
      </c>
      <c r="L7" s="52" t="s">
        <v>20</v>
      </c>
      <c r="M7" s="11">
        <v>24733</v>
      </c>
      <c r="N7" s="52" t="s">
        <v>340</v>
      </c>
      <c r="O7" s="11">
        <v>26118</v>
      </c>
      <c r="P7" s="12" t="s">
        <v>345</v>
      </c>
      <c r="Q7" s="19">
        <v>25827</v>
      </c>
      <c r="R7" s="52" t="s">
        <v>350</v>
      </c>
      <c r="S7" s="11">
        <v>26809</v>
      </c>
      <c r="T7" s="51" t="s">
        <v>196</v>
      </c>
      <c r="U7" s="11">
        <v>31573</v>
      </c>
      <c r="V7" s="52" t="s">
        <v>22</v>
      </c>
      <c r="W7" s="11">
        <v>31573</v>
      </c>
      <c r="X7" s="52" t="s">
        <v>22</v>
      </c>
      <c r="Y7" s="11">
        <v>31573</v>
      </c>
      <c r="Z7" s="52" t="s">
        <v>22</v>
      </c>
      <c r="AA7" s="11">
        <v>31573</v>
      </c>
      <c r="AB7" s="52" t="s">
        <v>22</v>
      </c>
      <c r="AC7" s="11">
        <v>31573</v>
      </c>
      <c r="AD7" s="52" t="s">
        <v>22</v>
      </c>
      <c r="AE7" s="11">
        <v>31573</v>
      </c>
      <c r="AF7" s="33" t="s">
        <v>177</v>
      </c>
      <c r="AG7" s="11">
        <v>32225</v>
      </c>
      <c r="AH7" s="53">
        <v>3</v>
      </c>
    </row>
    <row r="8" spans="1:34">
      <c r="A8" s="53"/>
      <c r="B8" s="52"/>
      <c r="C8" s="9"/>
      <c r="D8" s="51"/>
      <c r="E8" s="10"/>
      <c r="F8" s="52"/>
      <c r="G8" s="9"/>
      <c r="H8" s="51"/>
      <c r="I8" s="10"/>
      <c r="J8" s="50"/>
      <c r="K8" s="9"/>
      <c r="L8" s="52"/>
      <c r="M8" s="9"/>
      <c r="N8" s="52"/>
      <c r="O8" s="9"/>
      <c r="P8" s="13" t="s">
        <v>21</v>
      </c>
      <c r="Q8" s="13"/>
      <c r="R8" s="52"/>
      <c r="S8" s="9"/>
      <c r="T8" s="51"/>
      <c r="U8" s="10"/>
      <c r="V8" s="52"/>
      <c r="W8" s="9"/>
      <c r="X8" s="52"/>
      <c r="Y8" s="9"/>
      <c r="Z8" s="52"/>
      <c r="AA8" s="9"/>
      <c r="AB8" s="52"/>
      <c r="AC8" s="9"/>
      <c r="AD8" s="52"/>
      <c r="AE8" s="9"/>
      <c r="AF8" s="33"/>
      <c r="AG8" s="11"/>
      <c r="AH8" s="53"/>
    </row>
    <row r="9" spans="1:34">
      <c r="A9" s="8">
        <v>4</v>
      </c>
      <c r="B9" s="9" t="s">
        <v>260</v>
      </c>
      <c r="C9" s="11">
        <v>24474</v>
      </c>
      <c r="D9" s="10" t="s">
        <v>197</v>
      </c>
      <c r="E9" s="16">
        <v>26503</v>
      </c>
      <c r="F9" s="9" t="s">
        <v>16</v>
      </c>
      <c r="G9" s="16">
        <v>26503</v>
      </c>
      <c r="H9" s="9" t="s">
        <v>16</v>
      </c>
      <c r="I9" s="16">
        <v>26503</v>
      </c>
      <c r="J9" s="9" t="s">
        <v>16</v>
      </c>
      <c r="K9" s="16">
        <v>26503</v>
      </c>
      <c r="L9" s="9" t="s">
        <v>16</v>
      </c>
      <c r="M9" s="16">
        <v>26503</v>
      </c>
      <c r="N9" s="9" t="s">
        <v>23</v>
      </c>
      <c r="O9" s="16">
        <v>26503</v>
      </c>
      <c r="P9" s="41" t="s">
        <v>346</v>
      </c>
      <c r="Q9" s="11">
        <v>29700</v>
      </c>
      <c r="R9" s="9" t="s">
        <v>24</v>
      </c>
      <c r="S9" s="11">
        <v>29700</v>
      </c>
      <c r="T9" s="9" t="s">
        <v>24</v>
      </c>
      <c r="U9" s="11">
        <v>29700</v>
      </c>
      <c r="V9" s="9" t="s">
        <v>24</v>
      </c>
      <c r="W9" s="11">
        <v>29700</v>
      </c>
      <c r="X9" s="9" t="s">
        <v>24</v>
      </c>
      <c r="Y9" s="11">
        <v>29700</v>
      </c>
      <c r="Z9" s="9" t="s">
        <v>25</v>
      </c>
      <c r="AA9" s="11">
        <v>29700</v>
      </c>
      <c r="AB9" s="41" t="s">
        <v>26</v>
      </c>
      <c r="AC9" s="11">
        <v>32321</v>
      </c>
      <c r="AD9" s="9" t="s">
        <v>26</v>
      </c>
      <c r="AE9" s="11">
        <v>32321</v>
      </c>
      <c r="AF9" s="33" t="s">
        <v>26</v>
      </c>
      <c r="AG9" s="11">
        <v>32321</v>
      </c>
      <c r="AH9" s="8">
        <v>4</v>
      </c>
    </row>
    <row r="10" spans="1:34">
      <c r="A10" s="53">
        <v>5</v>
      </c>
      <c r="B10" s="52" t="s">
        <v>261</v>
      </c>
      <c r="C10" s="11">
        <v>24725</v>
      </c>
      <c r="D10" s="10" t="s">
        <v>294</v>
      </c>
      <c r="E10" s="10"/>
      <c r="F10" s="52" t="s">
        <v>303</v>
      </c>
      <c r="G10" s="11">
        <v>26788</v>
      </c>
      <c r="H10" s="51" t="s">
        <v>198</v>
      </c>
      <c r="I10" s="11">
        <v>28509</v>
      </c>
      <c r="J10" s="50" t="s">
        <v>320</v>
      </c>
      <c r="K10" s="11">
        <v>24889</v>
      </c>
      <c r="L10" s="52" t="s">
        <v>28</v>
      </c>
      <c r="M10" s="11">
        <v>27202</v>
      </c>
      <c r="N10" s="52" t="s">
        <v>28</v>
      </c>
      <c r="O10" s="11">
        <v>27202</v>
      </c>
      <c r="P10" s="52" t="s">
        <v>29</v>
      </c>
      <c r="Q10" s="11">
        <v>27202</v>
      </c>
      <c r="R10" s="51" t="s">
        <v>351</v>
      </c>
      <c r="S10" s="18">
        <v>27551</v>
      </c>
      <c r="T10" s="52" t="s">
        <v>30</v>
      </c>
      <c r="U10" s="18">
        <v>27551</v>
      </c>
      <c r="V10" s="52" t="s">
        <v>31</v>
      </c>
      <c r="W10" s="18">
        <v>27551</v>
      </c>
      <c r="X10" s="54"/>
      <c r="Y10" s="14"/>
      <c r="Z10" s="54"/>
      <c r="AA10" s="14"/>
      <c r="AB10" s="50" t="s">
        <v>32</v>
      </c>
      <c r="AC10" s="11">
        <v>30757</v>
      </c>
      <c r="AD10" s="52" t="s">
        <v>32</v>
      </c>
      <c r="AE10" s="11">
        <v>30757</v>
      </c>
      <c r="AF10" s="33" t="s">
        <v>163</v>
      </c>
      <c r="AG10" s="11">
        <v>32997</v>
      </c>
      <c r="AH10" s="53">
        <v>5</v>
      </c>
    </row>
    <row r="11" spans="1:34">
      <c r="A11" s="53"/>
      <c r="B11" s="52"/>
      <c r="C11" s="9"/>
      <c r="D11" s="9" t="s">
        <v>27</v>
      </c>
      <c r="E11" s="11">
        <v>24189</v>
      </c>
      <c r="F11" s="52"/>
      <c r="G11" s="9"/>
      <c r="H11" s="51"/>
      <c r="I11" s="10"/>
      <c r="J11" s="50"/>
      <c r="K11" s="9"/>
      <c r="L11" s="52"/>
      <c r="M11" s="9"/>
      <c r="N11" s="52"/>
      <c r="O11" s="9"/>
      <c r="P11" s="52"/>
      <c r="Q11" s="9"/>
      <c r="R11" s="51"/>
      <c r="S11" s="10"/>
      <c r="T11" s="52"/>
      <c r="U11" s="9"/>
      <c r="V11" s="52"/>
      <c r="W11" s="9"/>
      <c r="X11" s="54"/>
      <c r="Y11" s="14"/>
      <c r="Z11" s="54"/>
      <c r="AA11" s="14"/>
      <c r="AB11" s="50"/>
      <c r="AC11" s="9"/>
      <c r="AD11" s="52"/>
      <c r="AE11" s="9"/>
      <c r="AF11" s="33"/>
      <c r="AG11" s="33"/>
      <c r="AH11" s="53"/>
    </row>
    <row r="12" spans="1:34">
      <c r="A12" s="8">
        <v>6</v>
      </c>
      <c r="B12" s="9" t="s">
        <v>262</v>
      </c>
      <c r="C12" s="11">
        <v>22305</v>
      </c>
      <c r="D12" s="10" t="s">
        <v>295</v>
      </c>
      <c r="E12" s="18">
        <v>24059</v>
      </c>
      <c r="F12" s="9" t="s">
        <v>33</v>
      </c>
      <c r="G12" s="18">
        <v>24059</v>
      </c>
      <c r="H12" s="13" t="s">
        <v>34</v>
      </c>
      <c r="I12" s="18">
        <v>24059</v>
      </c>
      <c r="J12" s="10" t="s">
        <v>199</v>
      </c>
      <c r="K12" s="11">
        <v>28509</v>
      </c>
      <c r="L12" s="9" t="s">
        <v>312</v>
      </c>
      <c r="M12" s="11">
        <v>28509</v>
      </c>
      <c r="N12" s="10" t="s">
        <v>200</v>
      </c>
      <c r="O12" s="11">
        <v>27647</v>
      </c>
      <c r="P12" s="9" t="s">
        <v>17</v>
      </c>
      <c r="Q12" s="11">
        <v>27647</v>
      </c>
      <c r="R12" s="9" t="s">
        <v>17</v>
      </c>
      <c r="S12" s="11">
        <v>27647</v>
      </c>
      <c r="T12" s="9" t="s">
        <v>17</v>
      </c>
      <c r="U12" s="11">
        <v>27647</v>
      </c>
      <c r="V12" s="9" t="s">
        <v>17</v>
      </c>
      <c r="W12" s="11">
        <v>27647</v>
      </c>
      <c r="X12" s="9" t="s">
        <v>17</v>
      </c>
      <c r="Y12" s="11">
        <v>27647</v>
      </c>
      <c r="Z12" s="9" t="s">
        <v>17</v>
      </c>
      <c r="AA12" s="11">
        <v>27647</v>
      </c>
      <c r="AB12" s="9" t="s">
        <v>17</v>
      </c>
      <c r="AC12" s="11">
        <v>27647</v>
      </c>
      <c r="AD12" s="9" t="s">
        <v>17</v>
      </c>
      <c r="AE12" s="11">
        <v>27647</v>
      </c>
      <c r="AF12" s="33" t="s">
        <v>17</v>
      </c>
      <c r="AG12" s="11">
        <v>27647</v>
      </c>
      <c r="AH12" s="8">
        <v>6</v>
      </c>
    </row>
    <row r="13" spans="1:34">
      <c r="A13" s="8">
        <v>7</v>
      </c>
      <c r="B13" s="9" t="s">
        <v>263</v>
      </c>
      <c r="C13" s="11">
        <v>26505</v>
      </c>
      <c r="D13" s="9" t="s">
        <v>35</v>
      </c>
      <c r="E13" s="11">
        <v>26505</v>
      </c>
      <c r="F13" s="9" t="s">
        <v>36</v>
      </c>
      <c r="G13" s="11"/>
      <c r="H13" s="9" t="s">
        <v>35</v>
      </c>
      <c r="I13" s="11">
        <v>26505</v>
      </c>
      <c r="J13" s="9" t="s">
        <v>37</v>
      </c>
      <c r="K13" s="11">
        <v>26505</v>
      </c>
      <c r="L13" s="10" t="s">
        <v>201</v>
      </c>
      <c r="M13" s="11">
        <v>28900</v>
      </c>
      <c r="N13" s="41" t="s">
        <v>341</v>
      </c>
      <c r="O13" s="11">
        <v>26025</v>
      </c>
      <c r="P13" s="41" t="s">
        <v>347</v>
      </c>
      <c r="Q13" s="11">
        <v>29035</v>
      </c>
      <c r="R13" s="9" t="s">
        <v>38</v>
      </c>
      <c r="S13" s="11">
        <v>29035</v>
      </c>
      <c r="T13" s="9" t="s">
        <v>38</v>
      </c>
      <c r="U13" s="11">
        <v>29035</v>
      </c>
      <c r="V13" s="9" t="s">
        <v>297</v>
      </c>
      <c r="W13" s="11">
        <v>29035</v>
      </c>
      <c r="X13" s="41" t="s">
        <v>39</v>
      </c>
      <c r="Y13" s="11">
        <v>29010</v>
      </c>
      <c r="Z13" s="10" t="s">
        <v>202</v>
      </c>
      <c r="AA13" s="11">
        <v>31831</v>
      </c>
      <c r="AB13" s="9" t="s">
        <v>40</v>
      </c>
      <c r="AC13" s="11">
        <v>31831</v>
      </c>
      <c r="AD13" s="9" t="s">
        <v>40</v>
      </c>
      <c r="AE13" s="11">
        <v>31831</v>
      </c>
      <c r="AF13" s="33" t="s">
        <v>40</v>
      </c>
      <c r="AG13" s="11">
        <v>31831</v>
      </c>
      <c r="AH13" s="8">
        <v>7</v>
      </c>
    </row>
    <row r="14" spans="1:34">
      <c r="A14" s="8">
        <v>8</v>
      </c>
      <c r="B14" s="9" t="s">
        <v>264</v>
      </c>
      <c r="C14" s="11">
        <v>23899</v>
      </c>
      <c r="D14" s="9" t="s">
        <v>41</v>
      </c>
      <c r="E14" s="11">
        <v>23899</v>
      </c>
      <c r="F14" s="10" t="s">
        <v>203</v>
      </c>
      <c r="G14" s="11">
        <v>29125</v>
      </c>
      <c r="H14" s="9" t="s">
        <v>42</v>
      </c>
      <c r="I14" s="11">
        <v>29125</v>
      </c>
      <c r="J14" s="9" t="s">
        <v>43</v>
      </c>
      <c r="K14" s="11">
        <v>29125</v>
      </c>
      <c r="L14" s="10" t="s">
        <v>313</v>
      </c>
      <c r="M14" s="11">
        <v>27242</v>
      </c>
      <c r="N14" s="41" t="s">
        <v>342</v>
      </c>
      <c r="O14" s="11">
        <v>29851</v>
      </c>
      <c r="P14" s="9" t="s">
        <v>44</v>
      </c>
      <c r="Q14" s="11">
        <v>29851</v>
      </c>
      <c r="R14" s="10" t="s">
        <v>204</v>
      </c>
      <c r="S14" s="11">
        <v>28326</v>
      </c>
      <c r="T14" s="9" t="s">
        <v>45</v>
      </c>
      <c r="U14" s="11">
        <v>28326</v>
      </c>
      <c r="V14" s="12" t="s">
        <v>205</v>
      </c>
      <c r="W14" s="11">
        <v>29125</v>
      </c>
      <c r="X14" s="9" t="s">
        <v>45</v>
      </c>
      <c r="Y14" s="11">
        <v>28326</v>
      </c>
      <c r="Z14" s="9" t="s">
        <v>46</v>
      </c>
      <c r="AA14" s="11">
        <v>28326</v>
      </c>
      <c r="AB14" s="41" t="s">
        <v>47</v>
      </c>
      <c r="AC14" s="11">
        <v>32126</v>
      </c>
      <c r="AD14" s="9" t="s">
        <v>47</v>
      </c>
      <c r="AE14" s="11">
        <v>32126</v>
      </c>
      <c r="AF14" s="33" t="s">
        <v>47</v>
      </c>
      <c r="AG14" s="11">
        <v>32126</v>
      </c>
      <c r="AH14" s="8">
        <v>8</v>
      </c>
    </row>
    <row r="15" spans="1:34">
      <c r="A15" s="8">
        <v>9</v>
      </c>
      <c r="B15" s="9" t="s">
        <v>265</v>
      </c>
      <c r="C15" s="11">
        <v>24468</v>
      </c>
      <c r="D15" s="9" t="s">
        <v>48</v>
      </c>
      <c r="E15" s="11">
        <v>24468</v>
      </c>
      <c r="F15" s="9" t="s">
        <v>48</v>
      </c>
      <c r="G15" s="11">
        <v>24468</v>
      </c>
      <c r="H15" s="9" t="s">
        <v>48</v>
      </c>
      <c r="I15" s="11">
        <v>24468</v>
      </c>
      <c r="J15" s="9" t="s">
        <v>48</v>
      </c>
      <c r="K15" s="11">
        <v>24468</v>
      </c>
      <c r="L15" s="9" t="s">
        <v>49</v>
      </c>
      <c r="M15" s="11">
        <v>24468</v>
      </c>
      <c r="N15" s="10" t="s">
        <v>206</v>
      </c>
      <c r="O15" s="11">
        <v>28900</v>
      </c>
      <c r="P15" s="9" t="s">
        <v>50</v>
      </c>
      <c r="Q15" s="11">
        <v>28900</v>
      </c>
      <c r="R15" s="9" t="s">
        <v>50</v>
      </c>
      <c r="S15" s="11">
        <v>28900</v>
      </c>
      <c r="T15" s="13" t="s">
        <v>50</v>
      </c>
      <c r="U15" s="11">
        <v>28900</v>
      </c>
      <c r="V15" s="9" t="s">
        <v>50</v>
      </c>
      <c r="W15" s="11">
        <v>28900</v>
      </c>
      <c r="X15" s="13" t="s">
        <v>298</v>
      </c>
      <c r="Y15" s="11">
        <v>28900</v>
      </c>
      <c r="Z15" s="14"/>
      <c r="AA15" s="14"/>
      <c r="AB15" s="14"/>
      <c r="AC15" s="14"/>
      <c r="AD15" s="14"/>
      <c r="AE15" s="14"/>
      <c r="AF15" s="33" t="s">
        <v>83</v>
      </c>
      <c r="AG15" s="11">
        <v>30209</v>
      </c>
      <c r="AH15" s="8">
        <v>9</v>
      </c>
    </row>
    <row r="16" spans="1:34">
      <c r="A16" s="53">
        <v>10</v>
      </c>
      <c r="B16" s="13" t="s">
        <v>266</v>
      </c>
      <c r="C16" s="17">
        <v>25309</v>
      </c>
      <c r="D16" s="51" t="s">
        <v>207</v>
      </c>
      <c r="E16" s="11">
        <v>26729</v>
      </c>
      <c r="F16" s="52" t="s">
        <v>52</v>
      </c>
      <c r="G16" s="11">
        <v>26729</v>
      </c>
      <c r="H16" s="52" t="s">
        <v>52</v>
      </c>
      <c r="I16" s="11">
        <v>26729</v>
      </c>
      <c r="J16" s="50" t="s">
        <v>321</v>
      </c>
      <c r="K16" s="11">
        <v>27292</v>
      </c>
      <c r="L16" s="51" t="s">
        <v>328</v>
      </c>
      <c r="M16" s="18">
        <v>28830</v>
      </c>
      <c r="N16" s="52" t="s">
        <v>53</v>
      </c>
      <c r="O16" s="18">
        <v>28830</v>
      </c>
      <c r="P16" s="52" t="s">
        <v>53</v>
      </c>
      <c r="Q16" s="18">
        <v>28830</v>
      </c>
      <c r="R16" s="9" t="s">
        <v>54</v>
      </c>
      <c r="S16" s="18">
        <v>28830</v>
      </c>
      <c r="T16" s="52" t="s">
        <v>357</v>
      </c>
      <c r="U16" s="11">
        <v>28070</v>
      </c>
      <c r="V16" s="52" t="s">
        <v>56</v>
      </c>
      <c r="W16" s="11">
        <v>28070</v>
      </c>
      <c r="X16" s="52" t="s">
        <v>56</v>
      </c>
      <c r="Y16" s="11">
        <v>28070</v>
      </c>
      <c r="Z16" s="52" t="s">
        <v>56</v>
      </c>
      <c r="AA16" s="11">
        <v>28070</v>
      </c>
      <c r="AB16" s="52" t="s">
        <v>56</v>
      </c>
      <c r="AC16" s="11">
        <v>28070</v>
      </c>
      <c r="AD16" s="52" t="s">
        <v>56</v>
      </c>
      <c r="AE16" s="11">
        <v>28070</v>
      </c>
      <c r="AF16" s="50" t="s">
        <v>432</v>
      </c>
      <c r="AG16" s="11">
        <v>29920</v>
      </c>
      <c r="AH16" s="53">
        <v>10</v>
      </c>
    </row>
    <row r="17" spans="1:34">
      <c r="A17" s="53"/>
      <c r="B17" s="13" t="s">
        <v>51</v>
      </c>
      <c r="C17" s="13"/>
      <c r="D17" s="51"/>
      <c r="E17" s="10"/>
      <c r="F17" s="52"/>
      <c r="G17" s="9"/>
      <c r="H17" s="52"/>
      <c r="I17" s="9"/>
      <c r="J17" s="50"/>
      <c r="K17" s="9"/>
      <c r="L17" s="51"/>
      <c r="M17" s="10"/>
      <c r="N17" s="52"/>
      <c r="O17" s="9"/>
      <c r="P17" s="52"/>
      <c r="Q17" s="9"/>
      <c r="R17" s="9" t="s">
        <v>55</v>
      </c>
      <c r="S17" s="9"/>
      <c r="T17" s="52"/>
      <c r="U17" s="9"/>
      <c r="V17" s="52"/>
      <c r="W17" s="9"/>
      <c r="X17" s="52"/>
      <c r="Y17" s="9"/>
      <c r="Z17" s="52"/>
      <c r="AA17" s="9"/>
      <c r="AB17" s="52"/>
      <c r="AC17" s="9"/>
      <c r="AD17" s="52"/>
      <c r="AE17" s="9"/>
      <c r="AF17" s="50"/>
      <c r="AG17" s="33"/>
      <c r="AH17" s="53"/>
    </row>
    <row r="18" spans="1:34">
      <c r="A18" s="8">
        <v>11</v>
      </c>
      <c r="B18" s="9" t="s">
        <v>267</v>
      </c>
      <c r="C18" s="11">
        <v>26729</v>
      </c>
      <c r="D18" s="10" t="s">
        <v>299</v>
      </c>
      <c r="E18" s="18">
        <v>23601</v>
      </c>
      <c r="F18" s="9" t="s">
        <v>57</v>
      </c>
      <c r="G18" s="18">
        <v>23601</v>
      </c>
      <c r="H18" s="10" t="s">
        <v>208</v>
      </c>
      <c r="I18" s="11">
        <v>28900</v>
      </c>
      <c r="J18" s="41" t="s">
        <v>322</v>
      </c>
      <c r="K18" s="11">
        <v>28673</v>
      </c>
      <c r="L18" s="9" t="s">
        <v>58</v>
      </c>
      <c r="M18" s="11">
        <v>28673</v>
      </c>
      <c r="N18" s="10" t="s">
        <v>209</v>
      </c>
      <c r="O18" s="11">
        <v>30282</v>
      </c>
      <c r="P18" s="9" t="s">
        <v>59</v>
      </c>
      <c r="Q18" s="11">
        <v>30282</v>
      </c>
      <c r="R18" s="9" t="s">
        <v>59</v>
      </c>
      <c r="S18" s="11">
        <v>30282</v>
      </c>
      <c r="T18" s="9" t="s">
        <v>59</v>
      </c>
      <c r="U18" s="11">
        <v>30282</v>
      </c>
      <c r="V18" s="9" t="s">
        <v>59</v>
      </c>
      <c r="W18" s="11">
        <v>30282</v>
      </c>
      <c r="X18" s="9" t="s">
        <v>59</v>
      </c>
      <c r="Y18" s="11">
        <v>30282</v>
      </c>
      <c r="Z18" s="9" t="s">
        <v>59</v>
      </c>
      <c r="AA18" s="11">
        <v>30282</v>
      </c>
      <c r="AB18" s="9" t="s">
        <v>59</v>
      </c>
      <c r="AC18" s="11">
        <v>30282</v>
      </c>
      <c r="AD18" s="9" t="s">
        <v>59</v>
      </c>
      <c r="AE18" s="11">
        <v>30282</v>
      </c>
      <c r="AF18" s="33" t="s">
        <v>59</v>
      </c>
      <c r="AG18" s="11">
        <v>30282</v>
      </c>
      <c r="AH18" s="8">
        <v>11</v>
      </c>
    </row>
    <row r="19" spans="1:34">
      <c r="A19" s="8">
        <v>12</v>
      </c>
      <c r="B19" s="9" t="s">
        <v>268</v>
      </c>
      <c r="C19" s="11">
        <v>26005</v>
      </c>
      <c r="D19" s="10" t="s">
        <v>210</v>
      </c>
      <c r="E19" s="11">
        <v>24725</v>
      </c>
      <c r="F19" s="12" t="s">
        <v>211</v>
      </c>
      <c r="G19" s="11">
        <v>27134</v>
      </c>
      <c r="H19" s="10" t="s">
        <v>212</v>
      </c>
      <c r="I19" s="11">
        <v>26005</v>
      </c>
      <c r="J19" s="9" t="s">
        <v>60</v>
      </c>
      <c r="K19" s="11">
        <v>26005</v>
      </c>
      <c r="L19" s="10" t="s">
        <v>213</v>
      </c>
      <c r="M19" s="11">
        <v>27172</v>
      </c>
      <c r="N19" s="10" t="s">
        <v>214</v>
      </c>
      <c r="O19" s="11">
        <v>29264</v>
      </c>
      <c r="P19" s="9" t="s">
        <v>61</v>
      </c>
      <c r="Q19" s="11">
        <v>29264</v>
      </c>
      <c r="R19" s="41" t="s">
        <v>352</v>
      </c>
      <c r="S19" s="11">
        <v>28749</v>
      </c>
      <c r="T19" s="41" t="s">
        <v>358</v>
      </c>
      <c r="U19" s="11">
        <v>28555</v>
      </c>
      <c r="V19" s="10" t="s">
        <v>215</v>
      </c>
      <c r="W19" s="11">
        <v>31936</v>
      </c>
      <c r="X19" s="9" t="s">
        <v>62</v>
      </c>
      <c r="Y19" s="11">
        <v>31936</v>
      </c>
      <c r="Z19" s="9" t="s">
        <v>62</v>
      </c>
      <c r="AA19" s="11">
        <v>31936</v>
      </c>
      <c r="AB19" s="14" t="s">
        <v>63</v>
      </c>
      <c r="AC19" s="11">
        <v>31936</v>
      </c>
      <c r="AD19" s="14" t="s">
        <v>63</v>
      </c>
      <c r="AE19" s="14"/>
      <c r="AF19" s="33" t="s">
        <v>433</v>
      </c>
      <c r="AG19" s="11">
        <v>31641</v>
      </c>
      <c r="AH19" s="8">
        <v>12</v>
      </c>
    </row>
    <row r="20" spans="1:34">
      <c r="A20" s="8">
        <v>13</v>
      </c>
      <c r="B20" s="9" t="s">
        <v>269</v>
      </c>
      <c r="C20" s="11">
        <v>27647</v>
      </c>
      <c r="D20" s="10" t="s">
        <v>216</v>
      </c>
      <c r="E20" s="11">
        <v>26987</v>
      </c>
      <c r="F20" s="9" t="s">
        <v>64</v>
      </c>
      <c r="G20" s="11">
        <v>26987</v>
      </c>
      <c r="H20" s="9" t="s">
        <v>65</v>
      </c>
      <c r="I20" s="11">
        <v>26987</v>
      </c>
      <c r="J20" s="10" t="s">
        <v>217</v>
      </c>
      <c r="K20" s="11">
        <v>29775</v>
      </c>
      <c r="L20" s="9" t="s">
        <v>66</v>
      </c>
      <c r="M20" s="11">
        <v>29775</v>
      </c>
      <c r="N20" s="9" t="s">
        <v>66</v>
      </c>
      <c r="O20" s="11">
        <v>29775</v>
      </c>
      <c r="P20" s="9" t="s">
        <v>66</v>
      </c>
      <c r="Q20" s="11">
        <v>29775</v>
      </c>
      <c r="R20" s="9" t="s">
        <v>66</v>
      </c>
      <c r="S20" s="11">
        <v>29775</v>
      </c>
      <c r="T20" s="9" t="s">
        <v>66</v>
      </c>
      <c r="U20" s="11">
        <v>29775</v>
      </c>
      <c r="V20" s="9" t="s">
        <v>66</v>
      </c>
      <c r="W20" s="11">
        <v>29775</v>
      </c>
      <c r="X20" s="9" t="s">
        <v>66</v>
      </c>
      <c r="Y20" s="11">
        <v>29775</v>
      </c>
      <c r="Z20" s="9" t="s">
        <v>66</v>
      </c>
      <c r="AA20" s="11">
        <v>29775</v>
      </c>
      <c r="AB20" s="9" t="s">
        <v>66</v>
      </c>
      <c r="AC20" s="11">
        <v>29775</v>
      </c>
      <c r="AD20" s="9" t="s">
        <v>66</v>
      </c>
      <c r="AE20" s="11">
        <v>29775</v>
      </c>
      <c r="AF20" s="33" t="s">
        <v>66</v>
      </c>
      <c r="AG20" s="11">
        <v>29775</v>
      </c>
      <c r="AH20" s="8">
        <v>13</v>
      </c>
    </row>
    <row r="21" spans="1:34">
      <c r="A21" s="8">
        <v>14</v>
      </c>
      <c r="B21" s="9" t="s">
        <v>270</v>
      </c>
      <c r="C21" s="11">
        <v>25312</v>
      </c>
      <c r="D21" s="13" t="s">
        <v>67</v>
      </c>
      <c r="E21" s="11">
        <v>25312</v>
      </c>
      <c r="F21" s="10" t="s">
        <v>218</v>
      </c>
      <c r="G21" s="11">
        <v>25706</v>
      </c>
      <c r="H21" s="10" t="s">
        <v>219</v>
      </c>
      <c r="I21" s="11">
        <v>28365</v>
      </c>
      <c r="J21" s="10" t="s">
        <v>220</v>
      </c>
      <c r="K21" s="11">
        <v>26729</v>
      </c>
      <c r="L21" s="12" t="s">
        <v>221</v>
      </c>
      <c r="M21" s="11">
        <v>29411</v>
      </c>
      <c r="N21" s="10" t="s">
        <v>222</v>
      </c>
      <c r="O21" s="11">
        <v>28976</v>
      </c>
      <c r="P21" s="9" t="s">
        <v>68</v>
      </c>
      <c r="Q21" s="11">
        <v>28976</v>
      </c>
      <c r="R21" s="9" t="s">
        <v>68</v>
      </c>
      <c r="S21" s="11">
        <v>28976</v>
      </c>
      <c r="T21" s="9" t="s">
        <v>68</v>
      </c>
      <c r="U21" s="11">
        <v>28976</v>
      </c>
      <c r="V21" s="9" t="s">
        <v>68</v>
      </c>
      <c r="W21" s="11">
        <v>28976</v>
      </c>
      <c r="X21" s="9" t="s">
        <v>68</v>
      </c>
      <c r="Y21" s="11">
        <v>28976</v>
      </c>
      <c r="Z21" s="9" t="s">
        <v>68</v>
      </c>
      <c r="AA21" s="11">
        <v>28976</v>
      </c>
      <c r="AB21" s="9" t="s">
        <v>68</v>
      </c>
      <c r="AC21" s="11">
        <v>28976</v>
      </c>
      <c r="AD21" s="9" t="s">
        <v>68</v>
      </c>
      <c r="AE21" s="11">
        <v>28976</v>
      </c>
      <c r="AF21" s="33" t="s">
        <v>68</v>
      </c>
      <c r="AG21" s="11">
        <v>28976</v>
      </c>
      <c r="AH21" s="8">
        <v>14</v>
      </c>
    </row>
    <row r="22" spans="1:34">
      <c r="A22" s="8">
        <v>15</v>
      </c>
      <c r="B22" s="9" t="s">
        <v>271</v>
      </c>
      <c r="C22" s="11">
        <v>26233</v>
      </c>
      <c r="D22" s="9" t="s">
        <v>69</v>
      </c>
      <c r="E22" s="11">
        <v>26233</v>
      </c>
      <c r="F22" s="41" t="s">
        <v>304</v>
      </c>
      <c r="G22" s="11">
        <v>27954</v>
      </c>
      <c r="H22" s="9" t="s">
        <v>70</v>
      </c>
      <c r="I22" s="11">
        <v>27954</v>
      </c>
      <c r="J22" s="10" t="s">
        <v>223</v>
      </c>
      <c r="K22" s="11">
        <v>29411</v>
      </c>
      <c r="L22" s="10" t="s">
        <v>329</v>
      </c>
      <c r="M22" s="18">
        <v>29222</v>
      </c>
      <c r="N22" s="10" t="s">
        <v>224</v>
      </c>
      <c r="O22" s="11">
        <v>29717</v>
      </c>
      <c r="P22" s="9" t="s">
        <v>71</v>
      </c>
      <c r="Q22" s="11">
        <v>29717</v>
      </c>
      <c r="R22" s="9" t="s">
        <v>71</v>
      </c>
      <c r="S22" s="11">
        <v>29717</v>
      </c>
      <c r="T22" s="9" t="s">
        <v>72</v>
      </c>
      <c r="U22" s="11">
        <v>29717</v>
      </c>
      <c r="V22" s="10" t="s">
        <v>225</v>
      </c>
      <c r="W22" s="11">
        <v>32387</v>
      </c>
      <c r="X22" s="9" t="s">
        <v>73</v>
      </c>
      <c r="Y22" s="11">
        <v>32387</v>
      </c>
      <c r="Z22" s="9" t="s">
        <v>73</v>
      </c>
      <c r="AA22" s="11">
        <v>32387</v>
      </c>
      <c r="AB22" s="9" t="s">
        <v>73</v>
      </c>
      <c r="AC22" s="11">
        <v>32387</v>
      </c>
      <c r="AD22" s="9" t="s">
        <v>73</v>
      </c>
      <c r="AE22" s="11">
        <v>32387</v>
      </c>
      <c r="AF22" s="33" t="s">
        <v>73</v>
      </c>
      <c r="AG22" s="11">
        <v>32387</v>
      </c>
      <c r="AH22" s="8">
        <v>15</v>
      </c>
    </row>
    <row r="23" spans="1:34">
      <c r="A23" s="8">
        <v>16</v>
      </c>
      <c r="B23" s="9" t="s">
        <v>272</v>
      </c>
      <c r="C23" s="11">
        <v>24608</v>
      </c>
      <c r="D23" s="9" t="s">
        <v>74</v>
      </c>
      <c r="E23" s="11">
        <v>24608</v>
      </c>
      <c r="F23" s="9" t="s">
        <v>74</v>
      </c>
      <c r="G23" s="11">
        <v>24608</v>
      </c>
      <c r="H23" s="10" t="s">
        <v>226</v>
      </c>
      <c r="I23" s="11">
        <v>29556</v>
      </c>
      <c r="J23" s="9" t="s">
        <v>75</v>
      </c>
      <c r="K23" s="11">
        <v>29556</v>
      </c>
      <c r="L23" s="10" t="s">
        <v>227</v>
      </c>
      <c r="M23" s="11">
        <v>28257</v>
      </c>
      <c r="N23" s="12" t="s">
        <v>228</v>
      </c>
      <c r="O23" s="11">
        <v>29556</v>
      </c>
      <c r="P23" s="41" t="s">
        <v>348</v>
      </c>
      <c r="Q23" s="11">
        <v>28326</v>
      </c>
      <c r="R23" s="14"/>
      <c r="S23" s="14"/>
      <c r="T23" s="41" t="s">
        <v>76</v>
      </c>
      <c r="U23" s="11">
        <v>29930</v>
      </c>
      <c r="V23" s="9" t="s">
        <v>76</v>
      </c>
      <c r="W23" s="11">
        <v>29930</v>
      </c>
      <c r="X23" s="9" t="s">
        <v>77</v>
      </c>
      <c r="Y23" s="11">
        <v>29930</v>
      </c>
      <c r="Z23" s="14"/>
      <c r="AA23" s="14"/>
      <c r="AB23" s="9" t="s">
        <v>78</v>
      </c>
      <c r="AC23" s="11">
        <v>31488</v>
      </c>
      <c r="AD23" s="9" t="s">
        <v>78</v>
      </c>
      <c r="AE23" s="11">
        <v>31488</v>
      </c>
      <c r="AF23" s="33" t="s">
        <v>78</v>
      </c>
      <c r="AG23" s="11">
        <v>31488</v>
      </c>
      <c r="AH23" s="8">
        <v>16</v>
      </c>
    </row>
    <row r="24" spans="1:34">
      <c r="A24" s="8">
        <v>17</v>
      </c>
      <c r="B24" s="9" t="s">
        <v>273</v>
      </c>
      <c r="C24" s="11">
        <v>27583</v>
      </c>
      <c r="D24" s="10" t="s">
        <v>229</v>
      </c>
      <c r="E24" s="11">
        <v>28900</v>
      </c>
      <c r="F24" s="10" t="s">
        <v>230</v>
      </c>
      <c r="G24" s="11">
        <v>27172</v>
      </c>
      <c r="H24" s="9" t="s">
        <v>79</v>
      </c>
      <c r="I24" s="11">
        <v>27172</v>
      </c>
      <c r="J24" s="10" t="s">
        <v>231</v>
      </c>
      <c r="K24" s="11">
        <v>28685</v>
      </c>
      <c r="L24" s="9" t="s">
        <v>80</v>
      </c>
      <c r="M24" s="11">
        <v>28685</v>
      </c>
      <c r="N24" s="10" t="s">
        <v>232</v>
      </c>
      <c r="O24" s="11">
        <v>30699</v>
      </c>
      <c r="P24" s="9" t="s">
        <v>81</v>
      </c>
      <c r="Q24" s="11">
        <v>30699</v>
      </c>
      <c r="R24" s="9" t="s">
        <v>81</v>
      </c>
      <c r="S24" s="11">
        <v>30699</v>
      </c>
      <c r="T24" s="9" t="s">
        <v>81</v>
      </c>
      <c r="U24" s="11">
        <v>30699</v>
      </c>
      <c r="V24" s="9" t="s">
        <v>82</v>
      </c>
      <c r="W24" s="11">
        <v>30699</v>
      </c>
      <c r="X24" s="41" t="s">
        <v>83</v>
      </c>
      <c r="Y24" s="11">
        <v>30209</v>
      </c>
      <c r="Z24" s="9" t="s">
        <v>83</v>
      </c>
      <c r="AA24" s="11">
        <v>30209</v>
      </c>
      <c r="AB24" s="9" t="s">
        <v>83</v>
      </c>
      <c r="AC24" s="11">
        <v>30209</v>
      </c>
      <c r="AD24" s="9" t="s">
        <v>83</v>
      </c>
      <c r="AE24" s="11">
        <v>30209</v>
      </c>
      <c r="AF24" s="40" t="s">
        <v>434</v>
      </c>
      <c r="AG24" s="11">
        <v>30412</v>
      </c>
      <c r="AH24" s="8">
        <v>17</v>
      </c>
    </row>
    <row r="25" spans="1:34">
      <c r="A25" s="53">
        <v>18</v>
      </c>
      <c r="B25" s="52" t="s">
        <v>274</v>
      </c>
      <c r="C25" s="11">
        <v>25706</v>
      </c>
      <c r="D25" s="52" t="s">
        <v>84</v>
      </c>
      <c r="E25" s="11">
        <v>25706</v>
      </c>
      <c r="F25" s="51" t="s">
        <v>233</v>
      </c>
      <c r="G25" s="11">
        <v>23899</v>
      </c>
      <c r="H25" s="52" t="s">
        <v>85</v>
      </c>
      <c r="I25" s="11">
        <v>23899</v>
      </c>
      <c r="J25" s="55" t="s">
        <v>234</v>
      </c>
      <c r="K25" s="11">
        <v>28900</v>
      </c>
      <c r="L25" s="51" t="s">
        <v>235</v>
      </c>
      <c r="M25" s="11">
        <v>30282</v>
      </c>
      <c r="N25" s="51" t="s">
        <v>236</v>
      </c>
      <c r="O25" s="11">
        <v>28352</v>
      </c>
      <c r="P25" s="52" t="s">
        <v>86</v>
      </c>
      <c r="Q25" s="11">
        <v>28352</v>
      </c>
      <c r="R25" s="12" t="s">
        <v>237</v>
      </c>
      <c r="S25" s="11">
        <v>28607</v>
      </c>
      <c r="T25" s="50" t="s">
        <v>42</v>
      </c>
      <c r="U25" s="11">
        <v>29125</v>
      </c>
      <c r="V25" s="51" t="s">
        <v>238</v>
      </c>
      <c r="W25" s="11">
        <v>31908</v>
      </c>
      <c r="X25" s="52" t="s">
        <v>88</v>
      </c>
      <c r="Y25" s="11">
        <v>31908</v>
      </c>
      <c r="Z25" s="56" t="s">
        <v>89</v>
      </c>
      <c r="AA25" s="11">
        <v>31559</v>
      </c>
      <c r="AB25" s="51" t="s">
        <v>239</v>
      </c>
      <c r="AC25" s="11">
        <v>31027</v>
      </c>
      <c r="AD25" s="51" t="s">
        <v>239</v>
      </c>
      <c r="AE25" s="11">
        <v>31027</v>
      </c>
      <c r="AF25" s="51" t="s">
        <v>239</v>
      </c>
      <c r="AG25" s="11">
        <v>31027</v>
      </c>
      <c r="AH25" s="53">
        <v>18</v>
      </c>
    </row>
    <row r="26" spans="1:34">
      <c r="A26" s="53"/>
      <c r="B26" s="52"/>
      <c r="C26" s="9"/>
      <c r="D26" s="52"/>
      <c r="E26" s="9"/>
      <c r="F26" s="51"/>
      <c r="G26" s="10"/>
      <c r="H26" s="52"/>
      <c r="I26" s="9"/>
      <c r="J26" s="55"/>
      <c r="K26" s="12"/>
      <c r="L26" s="51"/>
      <c r="M26" s="10"/>
      <c r="N26" s="51"/>
      <c r="O26" s="10"/>
      <c r="P26" s="52"/>
      <c r="Q26" s="9"/>
      <c r="R26" s="13" t="s">
        <v>87</v>
      </c>
      <c r="S26" s="13"/>
      <c r="T26" s="50"/>
      <c r="U26" s="9"/>
      <c r="V26" s="51"/>
      <c r="W26" s="10"/>
      <c r="X26" s="52"/>
      <c r="Y26" s="9"/>
      <c r="Z26" s="56"/>
      <c r="AA26" s="13"/>
      <c r="AB26" s="51"/>
      <c r="AC26" s="10"/>
      <c r="AD26" s="51"/>
      <c r="AE26" s="10"/>
      <c r="AF26" s="51"/>
      <c r="AG26" s="34"/>
      <c r="AH26" s="53"/>
    </row>
    <row r="27" spans="1:34">
      <c r="A27" s="8">
        <v>19</v>
      </c>
      <c r="B27" s="9" t="s">
        <v>90</v>
      </c>
      <c r="C27" s="9"/>
      <c r="D27" s="10" t="s">
        <v>240</v>
      </c>
      <c r="E27" s="11">
        <v>27044</v>
      </c>
      <c r="F27" s="9" t="s">
        <v>91</v>
      </c>
      <c r="G27" s="11">
        <v>27044</v>
      </c>
      <c r="H27" s="9" t="s">
        <v>91</v>
      </c>
      <c r="I27" s="11">
        <v>27044</v>
      </c>
      <c r="J27" s="9" t="s">
        <v>91</v>
      </c>
      <c r="K27" s="11">
        <v>27044</v>
      </c>
      <c r="L27" s="9" t="s">
        <v>91</v>
      </c>
      <c r="M27" s="11">
        <v>27044</v>
      </c>
      <c r="N27" s="9" t="s">
        <v>91</v>
      </c>
      <c r="O27" s="11">
        <v>27044</v>
      </c>
      <c r="P27" s="9" t="s">
        <v>91</v>
      </c>
      <c r="Q27" s="11">
        <v>27044</v>
      </c>
      <c r="R27" s="9" t="s">
        <v>91</v>
      </c>
      <c r="S27" s="11">
        <v>27044</v>
      </c>
      <c r="T27" s="9" t="s">
        <v>91</v>
      </c>
      <c r="U27" s="11">
        <v>27044</v>
      </c>
      <c r="V27" s="9" t="s">
        <v>91</v>
      </c>
      <c r="W27" s="11">
        <v>27044</v>
      </c>
      <c r="X27" s="9" t="s">
        <v>92</v>
      </c>
      <c r="Y27" s="11">
        <v>27044</v>
      </c>
      <c r="Z27" s="10" t="s">
        <v>241</v>
      </c>
      <c r="AA27" s="11">
        <v>29010</v>
      </c>
      <c r="AB27" s="14" t="s">
        <v>93</v>
      </c>
      <c r="AC27" s="11">
        <v>29010</v>
      </c>
      <c r="AD27" s="14" t="s">
        <v>93</v>
      </c>
      <c r="AE27" s="14"/>
      <c r="AF27" s="33" t="s">
        <v>435</v>
      </c>
      <c r="AG27" s="11">
        <v>31936</v>
      </c>
      <c r="AH27" s="8">
        <v>19</v>
      </c>
    </row>
    <row r="28" spans="1:34">
      <c r="A28" s="8">
        <v>20</v>
      </c>
      <c r="B28" s="9" t="s">
        <v>275</v>
      </c>
      <c r="C28" s="11">
        <v>25686</v>
      </c>
      <c r="D28" s="10" t="s">
        <v>242</v>
      </c>
      <c r="E28" s="11">
        <v>27639</v>
      </c>
      <c r="F28" s="9" t="s">
        <v>94</v>
      </c>
      <c r="G28" s="11">
        <v>27639</v>
      </c>
      <c r="H28" s="41" t="s">
        <v>311</v>
      </c>
      <c r="I28" s="11">
        <v>27242</v>
      </c>
      <c r="J28" s="9" t="s">
        <v>95</v>
      </c>
      <c r="K28" s="11">
        <v>27242</v>
      </c>
      <c r="L28" s="41" t="s">
        <v>330</v>
      </c>
      <c r="M28" s="11">
        <v>29114</v>
      </c>
      <c r="N28" s="9" t="s">
        <v>96</v>
      </c>
      <c r="O28" s="11">
        <v>29154</v>
      </c>
      <c r="P28" s="9" t="s">
        <v>96</v>
      </c>
      <c r="Q28" s="11">
        <v>29154</v>
      </c>
      <c r="R28" s="9" t="s">
        <v>96</v>
      </c>
      <c r="S28" s="11">
        <v>29154</v>
      </c>
      <c r="T28" s="9" t="s">
        <v>96</v>
      </c>
      <c r="U28" s="11">
        <v>29154</v>
      </c>
      <c r="V28" s="9" t="s">
        <v>96</v>
      </c>
      <c r="W28" s="11">
        <v>29154</v>
      </c>
      <c r="X28" s="9" t="s">
        <v>96</v>
      </c>
      <c r="Y28" s="11">
        <v>29154</v>
      </c>
      <c r="Z28" s="9" t="s">
        <v>96</v>
      </c>
      <c r="AA28" s="11">
        <v>29154</v>
      </c>
      <c r="AB28" s="9" t="s">
        <v>96</v>
      </c>
      <c r="AC28" s="11">
        <v>29154</v>
      </c>
      <c r="AD28" s="9" t="s">
        <v>96</v>
      </c>
      <c r="AE28" s="11">
        <v>29154</v>
      </c>
      <c r="AF28" s="33" t="s">
        <v>96</v>
      </c>
      <c r="AG28" s="11">
        <v>29154</v>
      </c>
      <c r="AH28" s="8">
        <v>20</v>
      </c>
    </row>
    <row r="29" spans="1:34">
      <c r="A29" s="53">
        <v>21</v>
      </c>
      <c r="B29" s="52" t="s">
        <v>276</v>
      </c>
      <c r="C29" s="11">
        <v>26759</v>
      </c>
      <c r="D29" s="51" t="s">
        <v>243</v>
      </c>
      <c r="E29" s="11">
        <v>28509</v>
      </c>
      <c r="F29" s="52" t="s">
        <v>97</v>
      </c>
      <c r="G29" s="11">
        <v>28509</v>
      </c>
      <c r="H29" s="50" t="s">
        <v>314</v>
      </c>
      <c r="I29" s="11">
        <v>27202</v>
      </c>
      <c r="J29" s="52" t="s">
        <v>98</v>
      </c>
      <c r="K29" s="11">
        <v>27202</v>
      </c>
      <c r="L29" s="51" t="s">
        <v>244</v>
      </c>
      <c r="M29" s="11">
        <v>28627</v>
      </c>
      <c r="N29" s="51" t="s">
        <v>245</v>
      </c>
      <c r="O29" s="11">
        <v>30750</v>
      </c>
      <c r="P29" s="9" t="s">
        <v>99</v>
      </c>
      <c r="Q29" s="11">
        <v>30750</v>
      </c>
      <c r="R29" s="9" t="s">
        <v>101</v>
      </c>
      <c r="S29" s="11">
        <v>30750</v>
      </c>
      <c r="T29" s="50" t="s">
        <v>102</v>
      </c>
      <c r="U29" s="11">
        <v>27485</v>
      </c>
      <c r="V29" s="52" t="s">
        <v>103</v>
      </c>
      <c r="W29" s="11">
        <v>27485</v>
      </c>
      <c r="X29" s="50" t="s">
        <v>40</v>
      </c>
      <c r="Y29" s="11">
        <v>31831</v>
      </c>
      <c r="Z29" s="50" t="s">
        <v>104</v>
      </c>
      <c r="AA29" s="42">
        <v>33124</v>
      </c>
      <c r="AB29" s="52" t="s">
        <v>104</v>
      </c>
      <c r="AC29" s="11">
        <v>33124</v>
      </c>
      <c r="AD29" s="52" t="s">
        <v>104</v>
      </c>
      <c r="AE29" s="11">
        <v>33124</v>
      </c>
      <c r="AF29" s="50" t="s">
        <v>436</v>
      </c>
      <c r="AG29" s="11">
        <v>31052</v>
      </c>
      <c r="AH29" s="53">
        <v>21</v>
      </c>
    </row>
    <row r="30" spans="1:34">
      <c r="A30" s="53"/>
      <c r="B30" s="52"/>
      <c r="C30" s="9"/>
      <c r="D30" s="51"/>
      <c r="E30" s="10"/>
      <c r="F30" s="52"/>
      <c r="G30" s="9"/>
      <c r="H30" s="50"/>
      <c r="I30" s="9"/>
      <c r="J30" s="52"/>
      <c r="K30" s="9"/>
      <c r="L30" s="51"/>
      <c r="M30" s="10"/>
      <c r="N30" s="51"/>
      <c r="O30" s="10"/>
      <c r="P30" s="9" t="s">
        <v>100</v>
      </c>
      <c r="Q30" s="9"/>
      <c r="R30" s="9" t="s">
        <v>100</v>
      </c>
      <c r="S30" s="9"/>
      <c r="T30" s="50"/>
      <c r="U30" s="9"/>
      <c r="V30" s="52"/>
      <c r="W30" s="9"/>
      <c r="X30" s="50"/>
      <c r="Y30" s="9"/>
      <c r="Z30" s="50"/>
      <c r="AA30" s="43"/>
      <c r="AB30" s="52"/>
      <c r="AC30" s="9"/>
      <c r="AD30" s="52"/>
      <c r="AE30" s="9"/>
      <c r="AF30" s="50"/>
      <c r="AG30" s="33"/>
      <c r="AH30" s="53"/>
    </row>
    <row r="31" spans="1:34">
      <c r="A31" s="8">
        <v>22</v>
      </c>
      <c r="B31" s="9" t="s">
        <v>277</v>
      </c>
      <c r="C31" s="11">
        <v>28365</v>
      </c>
      <c r="D31" s="9" t="s">
        <v>105</v>
      </c>
      <c r="E31" s="11">
        <v>28365</v>
      </c>
      <c r="F31" s="9" t="s">
        <v>105</v>
      </c>
      <c r="G31" s="11">
        <v>28365</v>
      </c>
      <c r="H31" s="10" t="s">
        <v>246</v>
      </c>
      <c r="I31" s="16">
        <v>24504</v>
      </c>
      <c r="J31" s="10" t="s">
        <v>247</v>
      </c>
      <c r="K31" s="11">
        <v>28365</v>
      </c>
      <c r="L31" s="9" t="s">
        <v>106</v>
      </c>
      <c r="M31" s="11">
        <v>28365</v>
      </c>
      <c r="N31" s="9" t="s">
        <v>107</v>
      </c>
      <c r="O31" s="11">
        <v>28365</v>
      </c>
      <c r="P31" s="10" t="s">
        <v>248</v>
      </c>
      <c r="Q31" s="11">
        <v>29329</v>
      </c>
      <c r="R31" s="41" t="s">
        <v>108</v>
      </c>
      <c r="S31" s="11">
        <v>31508</v>
      </c>
      <c r="T31" s="9" t="s">
        <v>353</v>
      </c>
      <c r="U31" s="11">
        <v>31508</v>
      </c>
      <c r="V31" s="9" t="s">
        <v>109</v>
      </c>
      <c r="W31" s="11">
        <v>29835</v>
      </c>
      <c r="X31" s="9" t="s">
        <v>109</v>
      </c>
      <c r="Y31" s="11">
        <v>29835</v>
      </c>
      <c r="Z31" s="9" t="s">
        <v>109</v>
      </c>
      <c r="AA31" s="42">
        <v>29835</v>
      </c>
      <c r="AB31" s="14" t="s">
        <v>110</v>
      </c>
      <c r="AC31" s="11">
        <v>29835</v>
      </c>
      <c r="AD31" s="14" t="s">
        <v>110</v>
      </c>
      <c r="AE31" s="14"/>
      <c r="AF31" s="33" t="s">
        <v>170</v>
      </c>
      <c r="AG31" s="11">
        <v>33058</v>
      </c>
      <c r="AH31" s="8">
        <v>22</v>
      </c>
    </row>
    <row r="32" spans="1:34">
      <c r="A32" s="8">
        <v>23</v>
      </c>
      <c r="B32" s="9" t="s">
        <v>278</v>
      </c>
      <c r="C32" s="11">
        <v>27044</v>
      </c>
      <c r="D32" s="10" t="s">
        <v>249</v>
      </c>
      <c r="E32" s="11">
        <v>28625</v>
      </c>
      <c r="F32" s="9" t="s">
        <v>111</v>
      </c>
      <c r="G32" s="11">
        <v>28625</v>
      </c>
      <c r="H32" s="9" t="s">
        <v>111</v>
      </c>
      <c r="I32" s="11">
        <v>28625</v>
      </c>
      <c r="J32" s="10" t="s">
        <v>250</v>
      </c>
      <c r="K32" s="11">
        <v>29717</v>
      </c>
      <c r="L32" s="9" t="s">
        <v>71</v>
      </c>
      <c r="M32" s="11">
        <v>29717</v>
      </c>
      <c r="N32" s="41" t="s">
        <v>343</v>
      </c>
      <c r="O32" s="11">
        <v>28598</v>
      </c>
      <c r="P32" s="9" t="s">
        <v>112</v>
      </c>
      <c r="Q32" s="11">
        <v>28598</v>
      </c>
      <c r="R32" s="9" t="s">
        <v>112</v>
      </c>
      <c r="S32" s="11">
        <v>28598</v>
      </c>
      <c r="T32" s="9" t="s">
        <v>112</v>
      </c>
      <c r="U32" s="11">
        <v>28598</v>
      </c>
      <c r="V32" s="9" t="s">
        <v>112</v>
      </c>
      <c r="W32" s="11">
        <v>28598</v>
      </c>
      <c r="X32" s="9" t="s">
        <v>112</v>
      </c>
      <c r="Y32" s="11">
        <v>28598</v>
      </c>
      <c r="Z32" s="9" t="s">
        <v>112</v>
      </c>
      <c r="AA32" s="42">
        <v>28598</v>
      </c>
      <c r="AB32" s="14" t="s">
        <v>113</v>
      </c>
      <c r="AC32" s="11">
        <v>28598</v>
      </c>
      <c r="AD32" s="14" t="s">
        <v>113</v>
      </c>
      <c r="AE32" s="11"/>
      <c r="AF32" s="40" t="s">
        <v>437</v>
      </c>
      <c r="AG32" s="11">
        <v>32145</v>
      </c>
      <c r="AH32" s="8">
        <v>23</v>
      </c>
    </row>
    <row r="33" spans="1:34">
      <c r="A33" s="8">
        <v>24</v>
      </c>
      <c r="B33" s="9" t="s">
        <v>279</v>
      </c>
      <c r="C33" s="11">
        <v>26987</v>
      </c>
      <c r="D33" s="10" t="s">
        <v>251</v>
      </c>
      <c r="E33" s="11">
        <v>23999</v>
      </c>
      <c r="F33" s="10" t="s">
        <v>252</v>
      </c>
      <c r="G33" s="11">
        <v>28646</v>
      </c>
      <c r="H33" s="41" t="s">
        <v>315</v>
      </c>
      <c r="I33" s="11">
        <v>28317</v>
      </c>
      <c r="J33" s="9" t="s">
        <v>114</v>
      </c>
      <c r="K33" s="11">
        <v>28317</v>
      </c>
      <c r="L33" s="9" t="s">
        <v>115</v>
      </c>
      <c r="M33" s="11">
        <v>28317</v>
      </c>
      <c r="N33" s="10" t="s">
        <v>253</v>
      </c>
      <c r="O33" s="11">
        <v>30442</v>
      </c>
      <c r="P33" s="41" t="s">
        <v>349</v>
      </c>
      <c r="Q33" s="11">
        <v>28607</v>
      </c>
      <c r="R33" s="41" t="s">
        <v>116</v>
      </c>
      <c r="S33" s="11">
        <v>31720</v>
      </c>
      <c r="T33" s="9" t="s">
        <v>116</v>
      </c>
      <c r="U33" s="11">
        <v>31720</v>
      </c>
      <c r="V33" s="10" t="s">
        <v>254</v>
      </c>
      <c r="W33" s="11">
        <v>32022</v>
      </c>
      <c r="X33" s="9" t="s">
        <v>117</v>
      </c>
      <c r="Y33" s="11">
        <v>32022</v>
      </c>
      <c r="Z33" s="41" t="s">
        <v>118</v>
      </c>
      <c r="AA33" s="42">
        <v>33367</v>
      </c>
      <c r="AB33" s="9" t="s">
        <v>118</v>
      </c>
      <c r="AC33" s="11">
        <v>33367</v>
      </c>
      <c r="AD33" s="9" t="s">
        <v>118</v>
      </c>
      <c r="AE33" s="11">
        <v>33367</v>
      </c>
      <c r="AF33" s="33" t="s">
        <v>118</v>
      </c>
      <c r="AG33" s="11">
        <v>33367</v>
      </c>
      <c r="AH33" s="8">
        <v>24</v>
      </c>
    </row>
    <row r="34" spans="1:34">
      <c r="A34" s="8">
        <v>25</v>
      </c>
      <c r="B34" s="9" t="s">
        <v>280</v>
      </c>
      <c r="C34" s="11">
        <v>27639</v>
      </c>
      <c r="D34" s="9" t="s">
        <v>119</v>
      </c>
      <c r="E34" s="11">
        <v>27583</v>
      </c>
      <c r="F34" s="10" t="s">
        <v>255</v>
      </c>
      <c r="G34" s="11">
        <v>27812</v>
      </c>
      <c r="H34" s="9" t="s">
        <v>120</v>
      </c>
      <c r="I34" s="11">
        <v>27812</v>
      </c>
      <c r="J34" s="41" t="s">
        <v>456</v>
      </c>
      <c r="K34" s="11">
        <v>29949</v>
      </c>
      <c r="L34" s="41" t="s">
        <v>331</v>
      </c>
      <c r="M34" s="11">
        <v>29034</v>
      </c>
      <c r="N34" s="41" t="s">
        <v>121</v>
      </c>
      <c r="O34" s="11">
        <v>30846</v>
      </c>
      <c r="P34" s="9" t="s">
        <v>122</v>
      </c>
      <c r="Q34" s="11">
        <v>30846</v>
      </c>
      <c r="R34" s="41" t="s">
        <v>123</v>
      </c>
      <c r="S34" s="11">
        <v>31559</v>
      </c>
      <c r="T34" s="9" t="s">
        <v>123</v>
      </c>
      <c r="U34" s="11">
        <v>31559</v>
      </c>
      <c r="V34" s="9" t="s">
        <v>123</v>
      </c>
      <c r="W34" s="11">
        <v>31559</v>
      </c>
      <c r="X34" s="9" t="s">
        <v>116</v>
      </c>
      <c r="Y34" s="11">
        <v>31720</v>
      </c>
      <c r="Z34" s="9" t="s">
        <v>124</v>
      </c>
      <c r="AA34" s="42">
        <v>31720</v>
      </c>
      <c r="AB34" s="14"/>
      <c r="AC34" s="14"/>
      <c r="AD34" s="14"/>
      <c r="AE34" s="14"/>
      <c r="AF34" s="33" t="s">
        <v>144</v>
      </c>
      <c r="AG34" s="11">
        <v>32606</v>
      </c>
      <c r="AH34" s="8">
        <v>25</v>
      </c>
    </row>
    <row r="35" spans="1:34">
      <c r="A35" s="8">
        <v>26</v>
      </c>
      <c r="B35" s="9" t="s">
        <v>281</v>
      </c>
      <c r="C35" s="11">
        <v>28509</v>
      </c>
      <c r="D35" s="10" t="s">
        <v>256</v>
      </c>
      <c r="E35" s="11">
        <v>28360</v>
      </c>
      <c r="F35" s="10" t="s">
        <v>257</v>
      </c>
      <c r="G35" s="11">
        <v>28685</v>
      </c>
      <c r="H35" s="9" t="s">
        <v>125</v>
      </c>
      <c r="I35" s="11">
        <v>28685</v>
      </c>
      <c r="J35" s="41" t="s">
        <v>323</v>
      </c>
      <c r="K35" s="11">
        <v>28257</v>
      </c>
      <c r="L35" s="9" t="s">
        <v>332</v>
      </c>
      <c r="M35" s="11">
        <v>30637</v>
      </c>
      <c r="N35" s="9" t="s">
        <v>126</v>
      </c>
      <c r="O35" s="11">
        <v>30637</v>
      </c>
      <c r="P35" s="9" t="s">
        <v>126</v>
      </c>
      <c r="Q35" s="11">
        <v>30637</v>
      </c>
      <c r="R35" s="9" t="s">
        <v>126</v>
      </c>
      <c r="S35" s="11">
        <v>30637</v>
      </c>
      <c r="T35" s="9" t="s">
        <v>127</v>
      </c>
      <c r="U35" s="11">
        <v>30637</v>
      </c>
      <c r="V35" s="10" t="s">
        <v>354</v>
      </c>
      <c r="W35" s="11">
        <v>31516</v>
      </c>
      <c r="X35" s="41" t="s">
        <v>78</v>
      </c>
      <c r="Y35" s="11">
        <v>31488</v>
      </c>
      <c r="Z35" s="41" t="s">
        <v>128</v>
      </c>
      <c r="AA35" s="42">
        <v>33011</v>
      </c>
      <c r="AB35" s="9" t="s">
        <v>128</v>
      </c>
      <c r="AC35" s="11">
        <v>33011</v>
      </c>
      <c r="AD35" s="9" t="s">
        <v>128</v>
      </c>
      <c r="AE35" s="11">
        <v>33011</v>
      </c>
      <c r="AF35" s="33" t="s">
        <v>128</v>
      </c>
      <c r="AG35" s="11">
        <v>33011</v>
      </c>
      <c r="AH35" s="8">
        <v>26</v>
      </c>
    </row>
    <row r="36" spans="1:34">
      <c r="A36" s="8">
        <v>27</v>
      </c>
      <c r="B36" s="9" t="s">
        <v>282</v>
      </c>
      <c r="C36" s="11">
        <v>27134</v>
      </c>
      <c r="D36" s="9" t="s">
        <v>129</v>
      </c>
      <c r="E36" s="11">
        <v>27134</v>
      </c>
      <c r="F36" s="41" t="s">
        <v>305</v>
      </c>
      <c r="G36" s="11">
        <v>29415</v>
      </c>
      <c r="H36" s="9" t="s">
        <v>130</v>
      </c>
      <c r="I36" s="11">
        <v>29415</v>
      </c>
      <c r="J36" s="9" t="s">
        <v>130</v>
      </c>
      <c r="K36" s="11">
        <v>29415</v>
      </c>
      <c r="L36" s="9" t="s">
        <v>131</v>
      </c>
      <c r="M36" s="11">
        <v>29415</v>
      </c>
      <c r="N36" s="41" t="s">
        <v>132</v>
      </c>
      <c r="O36" s="11">
        <v>29329</v>
      </c>
      <c r="P36" s="41" t="s">
        <v>133</v>
      </c>
      <c r="Q36" s="11">
        <v>31227</v>
      </c>
      <c r="R36" s="9" t="s">
        <v>133</v>
      </c>
      <c r="S36" s="11">
        <v>31227</v>
      </c>
      <c r="T36" s="9" t="s">
        <v>134</v>
      </c>
      <c r="U36" s="11">
        <v>31227</v>
      </c>
      <c r="V36" s="10" t="s">
        <v>355</v>
      </c>
      <c r="W36" s="18">
        <v>31941</v>
      </c>
      <c r="X36" s="9" t="s">
        <v>135</v>
      </c>
      <c r="Y36" s="18">
        <v>31941</v>
      </c>
      <c r="Z36" s="9" t="s">
        <v>135</v>
      </c>
      <c r="AA36" s="44">
        <v>31941</v>
      </c>
      <c r="AB36" s="14" t="s">
        <v>136</v>
      </c>
      <c r="AC36" s="18">
        <v>31941</v>
      </c>
      <c r="AD36" s="14" t="s">
        <v>136</v>
      </c>
      <c r="AE36" s="14"/>
      <c r="AF36" s="40" t="s">
        <v>438</v>
      </c>
      <c r="AG36" s="11">
        <v>33815</v>
      </c>
      <c r="AH36" s="8">
        <v>27</v>
      </c>
    </row>
    <row r="37" spans="1:34">
      <c r="A37" s="8">
        <v>28</v>
      </c>
      <c r="B37" s="9" t="s">
        <v>283</v>
      </c>
      <c r="C37" s="11">
        <v>28360</v>
      </c>
      <c r="D37" s="41" t="s">
        <v>296</v>
      </c>
      <c r="E37" s="11">
        <v>29125</v>
      </c>
      <c r="F37" s="41" t="s">
        <v>306</v>
      </c>
      <c r="G37" s="11">
        <v>28018</v>
      </c>
      <c r="H37" s="9" t="s">
        <v>137</v>
      </c>
      <c r="I37" s="11">
        <v>28018</v>
      </c>
      <c r="J37" s="9" t="s">
        <v>285</v>
      </c>
      <c r="K37" s="11">
        <v>28018</v>
      </c>
      <c r="L37" s="41" t="s">
        <v>333</v>
      </c>
      <c r="M37" s="11">
        <v>28976</v>
      </c>
      <c r="N37" s="41" t="s">
        <v>344</v>
      </c>
      <c r="O37" s="11">
        <v>31027</v>
      </c>
      <c r="P37" s="9" t="s">
        <v>138</v>
      </c>
      <c r="Q37" s="11">
        <v>31027</v>
      </c>
      <c r="R37" s="9" t="s">
        <v>138</v>
      </c>
      <c r="S37" s="11">
        <v>31027</v>
      </c>
      <c r="T37" s="9" t="s">
        <v>138</v>
      </c>
      <c r="U37" s="11">
        <v>31027</v>
      </c>
      <c r="V37" s="9" t="s">
        <v>138</v>
      </c>
      <c r="W37" s="11">
        <v>31027</v>
      </c>
      <c r="X37" s="9" t="s">
        <v>138</v>
      </c>
      <c r="Y37" s="11">
        <v>31027</v>
      </c>
      <c r="Z37" s="9" t="s">
        <v>138</v>
      </c>
      <c r="AA37" s="42">
        <v>31027</v>
      </c>
      <c r="AB37" s="14"/>
      <c r="AC37" s="14"/>
      <c r="AD37" s="14"/>
      <c r="AE37" s="14"/>
      <c r="AF37" s="33" t="s">
        <v>153</v>
      </c>
      <c r="AG37" s="11">
        <v>33773</v>
      </c>
      <c r="AH37" s="8">
        <v>28</v>
      </c>
    </row>
    <row r="38" spans="1:34">
      <c r="A38" s="8">
        <v>29</v>
      </c>
      <c r="B38" s="9" t="s">
        <v>284</v>
      </c>
      <c r="C38" s="11">
        <v>28625</v>
      </c>
      <c r="D38" s="41" t="s">
        <v>300</v>
      </c>
      <c r="E38" s="11">
        <v>27812</v>
      </c>
      <c r="F38" s="41" t="s">
        <v>307</v>
      </c>
      <c r="G38" s="11">
        <v>29411</v>
      </c>
      <c r="H38" s="9" t="s">
        <v>139</v>
      </c>
      <c r="I38" s="11">
        <v>29411</v>
      </c>
      <c r="J38" s="10" t="s">
        <v>286</v>
      </c>
      <c r="K38" s="11">
        <v>28625</v>
      </c>
      <c r="L38" s="41" t="s">
        <v>334</v>
      </c>
      <c r="M38" s="11">
        <v>29154</v>
      </c>
      <c r="N38" s="9" t="s">
        <v>140</v>
      </c>
      <c r="O38" s="9"/>
      <c r="P38" s="41" t="s">
        <v>141</v>
      </c>
      <c r="Q38" s="11">
        <v>31144</v>
      </c>
      <c r="R38" s="9" t="s">
        <v>141</v>
      </c>
      <c r="S38" s="11">
        <v>31144</v>
      </c>
      <c r="T38" s="9" t="s">
        <v>142</v>
      </c>
      <c r="U38" s="11">
        <v>31144</v>
      </c>
      <c r="V38" s="9" t="s">
        <v>143</v>
      </c>
      <c r="W38" s="9"/>
      <c r="X38" s="41" t="s">
        <v>144</v>
      </c>
      <c r="Y38" s="11">
        <v>32606</v>
      </c>
      <c r="Z38" s="9" t="s">
        <v>144</v>
      </c>
      <c r="AA38" s="42">
        <v>32606</v>
      </c>
      <c r="AB38" s="9" t="s">
        <v>144</v>
      </c>
      <c r="AC38" s="11">
        <v>32606</v>
      </c>
      <c r="AD38" s="9" t="s">
        <v>144</v>
      </c>
      <c r="AE38" s="11">
        <v>32606</v>
      </c>
      <c r="AF38" s="41" t="s">
        <v>444</v>
      </c>
      <c r="AG38" s="11">
        <v>32636</v>
      </c>
      <c r="AH38" s="8">
        <v>29</v>
      </c>
    </row>
    <row r="39" spans="1:34">
      <c r="A39" s="53">
        <v>30</v>
      </c>
      <c r="B39" s="52" t="s">
        <v>287</v>
      </c>
      <c r="C39" s="11">
        <v>28358</v>
      </c>
      <c r="D39" s="51" t="s">
        <v>258</v>
      </c>
      <c r="E39" s="11">
        <v>28242</v>
      </c>
      <c r="F39" s="52" t="s">
        <v>145</v>
      </c>
      <c r="G39" s="9"/>
      <c r="H39" s="50" t="s">
        <v>316</v>
      </c>
      <c r="I39" s="11">
        <v>29717</v>
      </c>
      <c r="J39" s="50" t="s">
        <v>324</v>
      </c>
      <c r="K39" s="11">
        <v>28352</v>
      </c>
      <c r="L39" s="52" t="s">
        <v>324</v>
      </c>
      <c r="M39" s="11">
        <v>28352</v>
      </c>
      <c r="N39" s="52"/>
      <c r="O39" s="9"/>
      <c r="P39" s="50" t="s">
        <v>35</v>
      </c>
      <c r="Q39" s="11">
        <v>26505</v>
      </c>
      <c r="R39" s="52" t="s">
        <v>35</v>
      </c>
      <c r="S39" s="11">
        <v>26505</v>
      </c>
      <c r="T39" s="52" t="s">
        <v>35</v>
      </c>
      <c r="U39" s="11">
        <v>26505</v>
      </c>
      <c r="V39" s="52" t="s">
        <v>35</v>
      </c>
      <c r="W39" s="11">
        <v>26505</v>
      </c>
      <c r="X39" s="52" t="s">
        <v>146</v>
      </c>
      <c r="Y39" s="11">
        <v>26505</v>
      </c>
      <c r="Z39" s="41" t="s">
        <v>359</v>
      </c>
      <c r="AA39" s="42">
        <v>31641</v>
      </c>
      <c r="AB39" s="54" t="s">
        <v>362</v>
      </c>
      <c r="AC39" s="20">
        <v>33365</v>
      </c>
      <c r="AD39" s="54" t="s">
        <v>148</v>
      </c>
      <c r="AE39" s="14"/>
      <c r="AF39" s="33"/>
      <c r="AG39" s="11"/>
      <c r="AH39" s="53">
        <v>30</v>
      </c>
    </row>
    <row r="40" spans="1:34">
      <c r="A40" s="53"/>
      <c r="B40" s="52"/>
      <c r="C40" s="9"/>
      <c r="D40" s="51"/>
      <c r="E40" s="10"/>
      <c r="F40" s="52"/>
      <c r="G40" s="9"/>
      <c r="H40" s="50"/>
      <c r="I40" s="9"/>
      <c r="J40" s="50"/>
      <c r="K40" s="9"/>
      <c r="L40" s="52"/>
      <c r="M40" s="9"/>
      <c r="N40" s="52"/>
      <c r="O40" s="9"/>
      <c r="P40" s="50"/>
      <c r="Q40" s="9"/>
      <c r="R40" s="52"/>
      <c r="S40" s="9"/>
      <c r="T40" s="52"/>
      <c r="U40" s="9"/>
      <c r="V40" s="52"/>
      <c r="W40" s="9"/>
      <c r="X40" s="52"/>
      <c r="Y40" s="9"/>
      <c r="Z40" s="9" t="s">
        <v>147</v>
      </c>
      <c r="AA40" s="43"/>
      <c r="AB40" s="54"/>
      <c r="AC40" s="14"/>
      <c r="AD40" s="54"/>
      <c r="AE40" s="14"/>
      <c r="AF40" s="33"/>
      <c r="AG40" s="11"/>
      <c r="AH40" s="53"/>
    </row>
    <row r="41" spans="1:34">
      <c r="A41" s="8">
        <v>31</v>
      </c>
      <c r="B41" s="9" t="s">
        <v>288</v>
      </c>
      <c r="C41" s="11">
        <v>27612</v>
      </c>
      <c r="D41" s="9" t="s">
        <v>149</v>
      </c>
      <c r="E41" s="11">
        <v>27612</v>
      </c>
      <c r="F41" s="41" t="s">
        <v>308</v>
      </c>
      <c r="G41" s="11">
        <v>29556</v>
      </c>
      <c r="H41" s="41" t="s">
        <v>317</v>
      </c>
      <c r="I41" s="11">
        <v>29775</v>
      </c>
      <c r="J41" s="41" t="s">
        <v>325</v>
      </c>
      <c r="K41" s="11">
        <v>30282</v>
      </c>
      <c r="L41" s="41" t="s">
        <v>335</v>
      </c>
      <c r="M41" s="11">
        <v>29264</v>
      </c>
      <c r="N41" s="9"/>
      <c r="O41" s="9"/>
      <c r="P41" s="9" t="s">
        <v>150</v>
      </c>
      <c r="Q41" s="9"/>
      <c r="R41" s="41" t="s">
        <v>151</v>
      </c>
      <c r="S41" s="11">
        <v>31516</v>
      </c>
      <c r="T41" s="9" t="s">
        <v>151</v>
      </c>
      <c r="U41" s="11">
        <v>31516</v>
      </c>
      <c r="V41" s="9"/>
      <c r="W41" s="9"/>
      <c r="X41" s="41" t="s">
        <v>152</v>
      </c>
      <c r="Y41" s="11">
        <v>32793</v>
      </c>
      <c r="Z41" s="9" t="s">
        <v>152</v>
      </c>
      <c r="AA41" s="42">
        <v>32793</v>
      </c>
      <c r="AB41" s="41" t="s">
        <v>153</v>
      </c>
      <c r="AC41" s="11">
        <v>33773</v>
      </c>
      <c r="AD41" s="9" t="s">
        <v>360</v>
      </c>
      <c r="AE41" s="11">
        <v>33773</v>
      </c>
      <c r="AF41" s="33"/>
      <c r="AG41" s="11"/>
      <c r="AH41" s="8">
        <v>31</v>
      </c>
    </row>
    <row r="42" spans="1:34">
      <c r="A42" s="8">
        <v>32</v>
      </c>
      <c r="B42" s="9" t="s">
        <v>289</v>
      </c>
      <c r="C42" s="11">
        <v>27172</v>
      </c>
      <c r="D42" s="9" t="s">
        <v>79</v>
      </c>
      <c r="E42" s="11">
        <v>27172</v>
      </c>
      <c r="F42" s="41" t="s">
        <v>309</v>
      </c>
      <c r="G42" s="11">
        <v>29400</v>
      </c>
      <c r="H42" s="9" t="s">
        <v>154</v>
      </c>
      <c r="I42" s="11">
        <v>29400</v>
      </c>
      <c r="J42" s="41" t="s">
        <v>326</v>
      </c>
      <c r="K42" s="11">
        <v>28627</v>
      </c>
      <c r="L42" s="41" t="s">
        <v>336</v>
      </c>
      <c r="M42" s="11">
        <v>30699</v>
      </c>
      <c r="N42" s="9"/>
      <c r="O42" s="9"/>
      <c r="P42" s="9" t="s">
        <v>155</v>
      </c>
      <c r="Q42" s="9"/>
      <c r="R42" s="41" t="s">
        <v>22</v>
      </c>
      <c r="S42" s="11">
        <v>31573</v>
      </c>
      <c r="T42" s="41" t="s">
        <v>156</v>
      </c>
      <c r="U42" s="11">
        <v>31908</v>
      </c>
      <c r="V42" s="9"/>
      <c r="W42" s="9"/>
      <c r="X42" s="41" t="s">
        <v>157</v>
      </c>
      <c r="Y42" s="11">
        <v>32896</v>
      </c>
      <c r="Z42" s="9" t="s">
        <v>157</v>
      </c>
      <c r="AA42" s="42">
        <v>32896</v>
      </c>
      <c r="AB42" s="9" t="s">
        <v>157</v>
      </c>
      <c r="AC42" s="11">
        <v>32896</v>
      </c>
      <c r="AD42" s="9" t="s">
        <v>157</v>
      </c>
      <c r="AE42" s="11">
        <v>32896</v>
      </c>
      <c r="AF42" s="33"/>
      <c r="AG42" s="11"/>
      <c r="AH42" s="8">
        <v>32</v>
      </c>
    </row>
    <row r="43" spans="1:34">
      <c r="A43" s="8">
        <v>33</v>
      </c>
      <c r="B43" s="9" t="s">
        <v>290</v>
      </c>
      <c r="C43" s="11">
        <v>28685</v>
      </c>
      <c r="D43" s="9" t="s">
        <v>125</v>
      </c>
      <c r="E43" s="11">
        <v>28685</v>
      </c>
      <c r="F43" s="9" t="s">
        <v>158</v>
      </c>
      <c r="G43" s="9"/>
      <c r="H43" s="10" t="s">
        <v>318</v>
      </c>
      <c r="I43" s="18">
        <v>26901</v>
      </c>
      <c r="J43" s="9" t="s">
        <v>159</v>
      </c>
      <c r="K43" s="18">
        <v>26901</v>
      </c>
      <c r="L43" s="41" t="s">
        <v>337</v>
      </c>
      <c r="M43" s="11">
        <v>30442</v>
      </c>
      <c r="N43" s="9"/>
      <c r="O43" s="9"/>
      <c r="P43" s="9" t="s">
        <v>160</v>
      </c>
      <c r="Q43" s="9"/>
      <c r="R43" s="41" t="s">
        <v>356</v>
      </c>
      <c r="S43" s="11">
        <v>31867</v>
      </c>
      <c r="T43" s="41" t="s">
        <v>161</v>
      </c>
      <c r="U43" s="11">
        <v>32022</v>
      </c>
      <c r="V43" s="9"/>
      <c r="W43" s="9"/>
      <c r="X43" s="9" t="s">
        <v>162</v>
      </c>
      <c r="Y43" s="9"/>
      <c r="Z43" s="41" t="s">
        <v>163</v>
      </c>
      <c r="AA43" s="42">
        <v>32997</v>
      </c>
      <c r="AB43" s="9" t="s">
        <v>163</v>
      </c>
      <c r="AC43" s="11">
        <v>32997</v>
      </c>
      <c r="AD43" s="9" t="s">
        <v>163</v>
      </c>
      <c r="AE43" s="11">
        <v>32997</v>
      </c>
      <c r="AF43" s="33"/>
      <c r="AG43" s="11"/>
      <c r="AH43" s="8">
        <v>33</v>
      </c>
    </row>
    <row r="44" spans="1:34">
      <c r="A44" s="8">
        <v>34</v>
      </c>
      <c r="B44" s="9" t="s">
        <v>291</v>
      </c>
      <c r="C44" s="11">
        <v>28646</v>
      </c>
      <c r="D44" s="9" t="s">
        <v>164</v>
      </c>
      <c r="E44" s="11">
        <v>28646</v>
      </c>
      <c r="F44" s="9" t="s">
        <v>165</v>
      </c>
      <c r="G44" s="9"/>
      <c r="H44" s="9" t="s">
        <v>166</v>
      </c>
      <c r="I44" s="9"/>
      <c r="J44" s="9" t="s">
        <v>327</v>
      </c>
      <c r="K44" s="9"/>
      <c r="L44" s="41" t="s">
        <v>338</v>
      </c>
      <c r="M44" s="11">
        <v>30505</v>
      </c>
      <c r="N44" s="9"/>
      <c r="O44" s="9"/>
      <c r="P44" s="9" t="s">
        <v>167</v>
      </c>
      <c r="Q44" s="9"/>
      <c r="R44" s="9" t="s">
        <v>168</v>
      </c>
      <c r="S44" s="9"/>
      <c r="T44" s="41" t="s">
        <v>73</v>
      </c>
      <c r="U44" s="11">
        <v>32387</v>
      </c>
      <c r="V44" s="9"/>
      <c r="W44" s="9"/>
      <c r="X44" s="9" t="s">
        <v>169</v>
      </c>
      <c r="Y44" s="9"/>
      <c r="Z44" s="41" t="s">
        <v>170</v>
      </c>
      <c r="AA44" s="42">
        <v>33058</v>
      </c>
      <c r="AB44" s="9" t="s">
        <v>170</v>
      </c>
      <c r="AC44" s="11">
        <v>33058</v>
      </c>
      <c r="AD44" s="9" t="s">
        <v>170</v>
      </c>
      <c r="AE44" s="11">
        <v>33058</v>
      </c>
      <c r="AF44" s="33"/>
      <c r="AG44" s="11"/>
      <c r="AH44" s="8">
        <v>34</v>
      </c>
    </row>
    <row r="45" spans="1:34">
      <c r="A45" s="8">
        <v>35</v>
      </c>
      <c r="B45" s="9" t="s">
        <v>292</v>
      </c>
      <c r="C45" s="11">
        <v>28900</v>
      </c>
      <c r="D45" s="41" t="s">
        <v>301</v>
      </c>
      <c r="E45" s="11">
        <v>28982</v>
      </c>
      <c r="F45" s="9" t="s">
        <v>171</v>
      </c>
      <c r="G45" s="9"/>
      <c r="H45" s="9" t="s">
        <v>172</v>
      </c>
      <c r="I45" s="9"/>
      <c r="J45" s="9" t="s">
        <v>173</v>
      </c>
      <c r="K45" s="9"/>
      <c r="L45" s="10" t="s">
        <v>259</v>
      </c>
      <c r="M45" s="18">
        <v>26901</v>
      </c>
      <c r="N45" s="9"/>
      <c r="O45" s="9"/>
      <c r="P45" s="9"/>
      <c r="Q45" s="9"/>
      <c r="R45" s="9" t="s">
        <v>174</v>
      </c>
      <c r="S45" s="9"/>
      <c r="T45" s="41" t="s">
        <v>135</v>
      </c>
      <c r="U45" s="18">
        <v>31941</v>
      </c>
      <c r="V45" s="9"/>
      <c r="W45" s="9"/>
      <c r="X45" s="9" t="s">
        <v>175</v>
      </c>
      <c r="Y45" s="9"/>
      <c r="Z45" s="9" t="s">
        <v>176</v>
      </c>
      <c r="AA45" s="9"/>
      <c r="AB45" s="41" t="s">
        <v>177</v>
      </c>
      <c r="AC45" s="11">
        <v>32225</v>
      </c>
      <c r="AD45" s="9" t="s">
        <v>177</v>
      </c>
      <c r="AE45" s="11">
        <v>32225</v>
      </c>
      <c r="AF45" s="33"/>
      <c r="AG45" s="11"/>
      <c r="AH45" s="8">
        <v>35</v>
      </c>
    </row>
    <row r="46" spans="1:34">
      <c r="A46" s="8">
        <v>36</v>
      </c>
      <c r="B46" s="9" t="s">
        <v>293</v>
      </c>
      <c r="C46" s="11">
        <v>28242</v>
      </c>
      <c r="D46" s="41" t="s">
        <v>302</v>
      </c>
      <c r="E46" s="11">
        <v>29259</v>
      </c>
      <c r="F46" s="14"/>
      <c r="G46" s="14"/>
      <c r="H46" s="9"/>
      <c r="I46" s="9"/>
      <c r="J46" s="13" t="s">
        <v>178</v>
      </c>
      <c r="K46" s="13"/>
      <c r="L46" s="41" t="s">
        <v>339</v>
      </c>
      <c r="M46" s="11">
        <v>30750</v>
      </c>
      <c r="N46" s="9"/>
      <c r="O46" s="9"/>
      <c r="P46" s="9"/>
      <c r="Q46" s="9"/>
      <c r="R46" s="9" t="s">
        <v>179</v>
      </c>
      <c r="S46" s="9"/>
      <c r="T46" s="41" t="s">
        <v>62</v>
      </c>
      <c r="U46" s="11">
        <v>31936</v>
      </c>
      <c r="V46" s="9"/>
      <c r="W46" s="9"/>
      <c r="X46" s="9"/>
      <c r="Y46" s="9"/>
      <c r="Z46" s="9"/>
      <c r="AA46" s="9"/>
      <c r="AB46" s="9" t="s">
        <v>180</v>
      </c>
      <c r="AC46" s="9"/>
      <c r="AD46" s="9" t="s">
        <v>361</v>
      </c>
      <c r="AE46" s="11"/>
      <c r="AF46" s="33"/>
      <c r="AG46" s="11"/>
      <c r="AH46" s="8">
        <v>36</v>
      </c>
    </row>
    <row r="47" spans="1:34">
      <c r="A47" s="8">
        <v>37</v>
      </c>
      <c r="B47" s="9" t="s">
        <v>181</v>
      </c>
      <c r="C47" s="9"/>
      <c r="D47" s="9"/>
      <c r="E47" s="9"/>
      <c r="F47" s="9" t="s">
        <v>182</v>
      </c>
      <c r="G47" s="9"/>
      <c r="H47" s="9"/>
      <c r="I47" s="9"/>
      <c r="J47" s="9" t="s">
        <v>183</v>
      </c>
      <c r="K47" s="9"/>
      <c r="L47" s="9"/>
      <c r="M47" s="9"/>
      <c r="N47" s="9"/>
      <c r="O47" s="9"/>
      <c r="P47" s="9"/>
      <c r="Q47" s="9"/>
      <c r="R47" s="9"/>
      <c r="S47" s="9"/>
      <c r="T47" s="9" t="s">
        <v>143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33"/>
      <c r="AG47" s="33"/>
      <c r="AH47" s="8">
        <v>37</v>
      </c>
    </row>
    <row r="48" spans="1:34">
      <c r="A48" s="8">
        <v>38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 t="s">
        <v>184</v>
      </c>
      <c r="U48" s="9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50" spans="1:33">
      <c r="A50" s="7" t="s">
        <v>363</v>
      </c>
      <c r="B50" s="22"/>
      <c r="C50" s="7">
        <f>COUNTIF(C$5:C$48,"&lt;1961/4/2")</f>
        <v>1</v>
      </c>
      <c r="D50" s="22"/>
      <c r="E50" s="7">
        <f>COUNTIF(E$5:E$48,"&lt;1961/4/2")</f>
        <v>0</v>
      </c>
      <c r="F50" s="22"/>
      <c r="G50" s="7">
        <f>COUNTIF(G$5:G$48,"&lt;1961/4/2")</f>
        <v>0</v>
      </c>
      <c r="H50" s="22"/>
      <c r="I50" s="7">
        <f>COUNTIF(I$5:I$48,"&lt;1961/4/2")</f>
        <v>0</v>
      </c>
      <c r="J50" s="22"/>
      <c r="K50" s="7">
        <f t="shared" ref="K50" si="0">COUNTIF(K$5:K$48,"&lt;1961/4/2")</f>
        <v>0</v>
      </c>
      <c r="L50" s="22"/>
      <c r="M50" s="7">
        <f t="shared" ref="M50" si="1">COUNTIF(M$5:M$48,"&lt;1961/4/2")</f>
        <v>0</v>
      </c>
      <c r="N50" s="22"/>
      <c r="O50" s="7">
        <f t="shared" ref="O50" si="2">COUNTIF(O$5:O$48,"&lt;1961/4/2")</f>
        <v>0</v>
      </c>
      <c r="P50" s="22"/>
      <c r="Q50" s="7">
        <f t="shared" ref="Q50" si="3">COUNTIF(Q$5:Q$48,"&lt;1961/4/2")</f>
        <v>0</v>
      </c>
      <c r="R50" s="22"/>
      <c r="S50" s="7">
        <f t="shared" ref="S50" si="4">COUNTIF(S$5:S$48,"&lt;1961/4/2")</f>
        <v>0</v>
      </c>
      <c r="T50" s="22"/>
      <c r="U50" s="7">
        <f t="shared" ref="U50" si="5">COUNTIF(U$5:U$48,"&lt;1961/4/2")</f>
        <v>0</v>
      </c>
      <c r="V50" s="22"/>
      <c r="W50" s="7">
        <f t="shared" ref="W50" si="6">COUNTIF(W$5:W$48,"&lt;1961/4/2")</f>
        <v>0</v>
      </c>
      <c r="X50" s="22"/>
      <c r="Y50" s="7">
        <f t="shared" ref="Y50" si="7">COUNTIF(Y$5:Y$48,"&lt;1961/4/2")</f>
        <v>0</v>
      </c>
      <c r="Z50" s="22"/>
      <c r="AA50" s="7">
        <f t="shared" ref="AA50" si="8">COUNTIF(AA$5:AA$48,"&lt;1961/4/2")</f>
        <v>0</v>
      </c>
      <c r="AB50" s="22"/>
      <c r="AC50" s="7">
        <f t="shared" ref="AC50" si="9">COUNTIF(AC$5:AC$48,"&lt;1961/4/2")</f>
        <v>0</v>
      </c>
      <c r="AD50" s="22"/>
      <c r="AE50" s="7">
        <f t="shared" ref="AE50:AG50" si="10">COUNTIF(AE$5:AE$48,"&lt;1961/4/2")</f>
        <v>0</v>
      </c>
      <c r="AF50" s="22"/>
      <c r="AG50" s="7">
        <f t="shared" si="10"/>
        <v>0</v>
      </c>
    </row>
    <row r="51" spans="1:33">
      <c r="A51" s="7" t="s">
        <v>364</v>
      </c>
      <c r="B51" s="22">
        <f>SUM(C$50:C50)</f>
        <v>1</v>
      </c>
      <c r="C51" s="7">
        <f>COUNTIF(C$5:C$48,"&lt;1962/4/2")-B51</f>
        <v>0</v>
      </c>
      <c r="D51" s="22">
        <f>SUM(E$50:E50)</f>
        <v>0</v>
      </c>
      <c r="E51" s="7">
        <f>COUNTIF(E$5:E$48,"&lt;1962/4/2")-D51</f>
        <v>0</v>
      </c>
      <c r="F51" s="22">
        <f>SUM(G$50:G50)</f>
        <v>0</v>
      </c>
      <c r="G51" s="7">
        <f>COUNTIF(G$5:G$48,"&lt;1962/4/2")-F51</f>
        <v>0</v>
      </c>
      <c r="H51" s="22">
        <f>SUM(I$50:I50)</f>
        <v>0</v>
      </c>
      <c r="I51" s="7">
        <f>COUNTIF(I$5:I$48,"&lt;1962/4/2")-H51</f>
        <v>0</v>
      </c>
      <c r="J51" s="22">
        <f>SUM(K$50:K50)</f>
        <v>0</v>
      </c>
      <c r="K51" s="7">
        <f t="shared" ref="K51" si="11">COUNTIF(K$5:K$48,"&lt;1962/4/2")-J51</f>
        <v>0</v>
      </c>
      <c r="L51" s="22">
        <f>SUM(M$50:M50)</f>
        <v>0</v>
      </c>
      <c r="M51" s="7">
        <f t="shared" ref="M51" si="12">COUNTIF(M$5:M$48,"&lt;1962/4/2")-L51</f>
        <v>0</v>
      </c>
      <c r="N51" s="22">
        <f>SUM(O$50:O50)</f>
        <v>0</v>
      </c>
      <c r="O51" s="7">
        <f t="shared" ref="O51" si="13">COUNTIF(O$5:O$48,"&lt;1962/4/2")-N51</f>
        <v>0</v>
      </c>
      <c r="P51" s="22">
        <f>SUM(Q$50:Q50)</f>
        <v>0</v>
      </c>
      <c r="Q51" s="7">
        <f t="shared" ref="Q51" si="14">COUNTIF(Q$5:Q$48,"&lt;1962/4/2")-P51</f>
        <v>0</v>
      </c>
      <c r="R51" s="22">
        <f>SUM(S$50:S50)</f>
        <v>0</v>
      </c>
      <c r="S51" s="7">
        <f t="shared" ref="S51" si="15">COUNTIF(S$5:S$48,"&lt;1962/4/2")-R51</f>
        <v>0</v>
      </c>
      <c r="T51" s="22">
        <f>SUM(U$50:U50)</f>
        <v>0</v>
      </c>
      <c r="U51" s="7">
        <f t="shared" ref="U51" si="16">COUNTIF(U$5:U$48,"&lt;1962/4/2")-T51</f>
        <v>0</v>
      </c>
      <c r="V51" s="22">
        <f>SUM(W$50:W50)</f>
        <v>0</v>
      </c>
      <c r="W51" s="7">
        <f t="shared" ref="W51" si="17">COUNTIF(W$5:W$48,"&lt;1962/4/2")-V51</f>
        <v>0</v>
      </c>
      <c r="X51" s="22">
        <f>SUM(Y$50:Y50)</f>
        <v>0</v>
      </c>
      <c r="Y51" s="7">
        <f t="shared" ref="Y51" si="18">COUNTIF(Y$5:Y$48,"&lt;1962/4/2")-X51</f>
        <v>0</v>
      </c>
      <c r="Z51" s="22">
        <f>SUM(AA$50:AA50)</f>
        <v>0</v>
      </c>
      <c r="AA51" s="7">
        <f t="shared" ref="AA51" si="19">COUNTIF(AA$5:AA$48,"&lt;1962/4/2")-Z51</f>
        <v>0</v>
      </c>
      <c r="AB51" s="22">
        <f>SUM(AC$50:AC50)</f>
        <v>0</v>
      </c>
      <c r="AC51" s="7">
        <f t="shared" ref="AC51" si="20">COUNTIF(AC$5:AC$48,"&lt;1962/4/2")-AB51</f>
        <v>0</v>
      </c>
      <c r="AD51" s="22">
        <f>SUM(AE$50:AE50)</f>
        <v>0</v>
      </c>
      <c r="AE51" s="7">
        <f t="shared" ref="AE51:AG51" si="21">COUNTIF(AE$5:AE$48,"&lt;1962/4/2")-AD51</f>
        <v>0</v>
      </c>
      <c r="AF51" s="22">
        <f>SUM(AG$50:AG50)</f>
        <v>0</v>
      </c>
      <c r="AG51" s="7">
        <f t="shared" si="21"/>
        <v>0</v>
      </c>
    </row>
    <row r="52" spans="1:33">
      <c r="A52" s="7" t="s">
        <v>365</v>
      </c>
      <c r="B52" s="22">
        <f>SUM(C$50:C51)</f>
        <v>1</v>
      </c>
      <c r="C52" s="7">
        <f>COUNTIF(C$5:C$48,"&lt;1963/4/2")-B52</f>
        <v>0</v>
      </c>
      <c r="D52" s="22">
        <f>SUM(E$50:E51)</f>
        <v>0</v>
      </c>
      <c r="E52" s="7">
        <f>COUNTIF(E$5:E$48,"&lt;1963/4/2")-D52</f>
        <v>0</v>
      </c>
      <c r="F52" s="22">
        <f>SUM(G$50:G51)</f>
        <v>0</v>
      </c>
      <c r="G52" s="7">
        <f>COUNTIF(G$5:G$48,"&lt;1963/4/2")-F52</f>
        <v>0</v>
      </c>
      <c r="H52" s="22">
        <f>SUM(I$50:I51)</f>
        <v>0</v>
      </c>
      <c r="I52" s="7">
        <f>COUNTIF(I$5:I$48,"&lt;1963/4/2")-H52</f>
        <v>0</v>
      </c>
      <c r="J52" s="22">
        <f>SUM(K$50:K51)</f>
        <v>0</v>
      </c>
      <c r="K52" s="7">
        <f t="shared" ref="K52" si="22">COUNTIF(K$5:K$48,"&lt;1963/4/2")-J52</f>
        <v>0</v>
      </c>
      <c r="L52" s="22">
        <f>SUM(M$50:M51)</f>
        <v>0</v>
      </c>
      <c r="M52" s="7">
        <f t="shared" ref="M52" si="23">COUNTIF(M$5:M$48,"&lt;1963/4/2")-L52</f>
        <v>0</v>
      </c>
      <c r="N52" s="22">
        <f>SUM(O$50:O51)</f>
        <v>0</v>
      </c>
      <c r="O52" s="7">
        <f t="shared" ref="O52" si="24">COUNTIF(O$5:O$48,"&lt;1963/4/2")-N52</f>
        <v>0</v>
      </c>
      <c r="P52" s="22">
        <f>SUM(Q$50:Q51)</f>
        <v>0</v>
      </c>
      <c r="Q52" s="7">
        <f t="shared" ref="Q52" si="25">COUNTIF(Q$5:Q$48,"&lt;1963/4/2")-P52</f>
        <v>0</v>
      </c>
      <c r="R52" s="22">
        <f>SUM(S$50:S51)</f>
        <v>0</v>
      </c>
      <c r="S52" s="7">
        <f t="shared" ref="S52" si="26">COUNTIF(S$5:S$48,"&lt;1963/4/2")-R52</f>
        <v>0</v>
      </c>
      <c r="T52" s="22">
        <f>SUM(U$50:U51)</f>
        <v>0</v>
      </c>
      <c r="U52" s="7">
        <f t="shared" ref="U52" si="27">COUNTIF(U$5:U$48,"&lt;1963/4/2")-T52</f>
        <v>0</v>
      </c>
      <c r="V52" s="22">
        <f>SUM(W$50:W51)</f>
        <v>0</v>
      </c>
      <c r="W52" s="7">
        <f t="shared" ref="W52" si="28">COUNTIF(W$5:W$48,"&lt;1963/4/2")-V52</f>
        <v>0</v>
      </c>
      <c r="X52" s="22">
        <f>SUM(Y$50:Y51)</f>
        <v>0</v>
      </c>
      <c r="Y52" s="7">
        <f t="shared" ref="Y52" si="29">COUNTIF(Y$5:Y$48,"&lt;1963/4/2")-X52</f>
        <v>0</v>
      </c>
      <c r="Z52" s="22">
        <f>SUM(AA$50:AA51)</f>
        <v>0</v>
      </c>
      <c r="AA52" s="7">
        <f t="shared" ref="AA52" si="30">COUNTIF(AA$5:AA$48,"&lt;1963/4/2")-Z52</f>
        <v>0</v>
      </c>
      <c r="AB52" s="22">
        <f>SUM(AC$50:AC51)</f>
        <v>0</v>
      </c>
      <c r="AC52" s="7">
        <f t="shared" ref="AC52" si="31">COUNTIF(AC$5:AC$48,"&lt;1963/4/2")-AB52</f>
        <v>0</v>
      </c>
      <c r="AD52" s="22">
        <f>SUM(AE$50:AE51)</f>
        <v>0</v>
      </c>
      <c r="AE52" s="7">
        <f t="shared" ref="AE52:AG52" si="32">COUNTIF(AE$5:AE$48,"&lt;1963/4/2")-AD52</f>
        <v>0</v>
      </c>
      <c r="AF52" s="22">
        <f>SUM(AG$50:AG51)</f>
        <v>0</v>
      </c>
      <c r="AG52" s="7">
        <f t="shared" si="32"/>
        <v>0</v>
      </c>
    </row>
    <row r="53" spans="1:33">
      <c r="A53" s="7" t="s">
        <v>366</v>
      </c>
      <c r="B53" s="22">
        <f>SUM(C$50:C52)</f>
        <v>1</v>
      </c>
      <c r="C53" s="7">
        <f>COUNTIF(C$5:C$48,"&lt;1964/4/2")-B53</f>
        <v>0</v>
      </c>
      <c r="D53" s="22">
        <f>SUM(E$50:E52)</f>
        <v>0</v>
      </c>
      <c r="E53" s="7">
        <f>COUNTIF(E$5:E$48,"&lt;1964/4/2")-D53</f>
        <v>0</v>
      </c>
      <c r="F53" s="22">
        <f>SUM(G$50:G52)</f>
        <v>0</v>
      </c>
      <c r="G53" s="7">
        <f>COUNTIF(G$5:G$48,"&lt;1964/4/2")-F53</f>
        <v>0</v>
      </c>
      <c r="H53" s="22">
        <f>SUM(I$50:I52)</f>
        <v>0</v>
      </c>
      <c r="I53" s="7">
        <f>COUNTIF(I$5:I$48,"&lt;1964/4/2")-H53</f>
        <v>0</v>
      </c>
      <c r="J53" s="22">
        <f>SUM(K$50:K52)</f>
        <v>0</v>
      </c>
      <c r="K53" s="7">
        <f t="shared" ref="K53" si="33">COUNTIF(K$5:K$48,"&lt;1964/4/2")-J53</f>
        <v>0</v>
      </c>
      <c r="L53" s="22">
        <f>SUM(M$50:M52)</f>
        <v>0</v>
      </c>
      <c r="M53" s="7">
        <f t="shared" ref="M53" si="34">COUNTIF(M$5:M$48,"&lt;1964/4/2")-L53</f>
        <v>0</v>
      </c>
      <c r="N53" s="22">
        <f>SUM(O$50:O52)</f>
        <v>0</v>
      </c>
      <c r="O53" s="7">
        <f t="shared" ref="O53" si="35">COUNTIF(O$5:O$48,"&lt;1964/4/2")-N53</f>
        <v>0</v>
      </c>
      <c r="P53" s="22">
        <f>SUM(Q$50:Q52)</f>
        <v>0</v>
      </c>
      <c r="Q53" s="7">
        <f t="shared" ref="Q53" si="36">COUNTIF(Q$5:Q$48,"&lt;1964/4/2")-P53</f>
        <v>0</v>
      </c>
      <c r="R53" s="22">
        <f>SUM(S$50:S52)</f>
        <v>0</v>
      </c>
      <c r="S53" s="7">
        <f t="shared" ref="S53" si="37">COUNTIF(S$5:S$48,"&lt;1964/4/2")-R53</f>
        <v>0</v>
      </c>
      <c r="T53" s="22">
        <f>SUM(U$50:U52)</f>
        <v>0</v>
      </c>
      <c r="U53" s="7">
        <f t="shared" ref="U53" si="38">COUNTIF(U$5:U$48,"&lt;1964/4/2")-T53</f>
        <v>0</v>
      </c>
      <c r="V53" s="22">
        <f>SUM(W$50:W52)</f>
        <v>0</v>
      </c>
      <c r="W53" s="7">
        <f t="shared" ref="W53" si="39">COUNTIF(W$5:W$48,"&lt;1964/4/2")-V53</f>
        <v>0</v>
      </c>
      <c r="X53" s="22">
        <f>SUM(Y$50:Y52)</f>
        <v>0</v>
      </c>
      <c r="Y53" s="7">
        <f t="shared" ref="Y53" si="40">COUNTIF(Y$5:Y$48,"&lt;1964/4/2")-X53</f>
        <v>0</v>
      </c>
      <c r="Z53" s="22">
        <f>SUM(AA$50:AA52)</f>
        <v>0</v>
      </c>
      <c r="AA53" s="7">
        <f t="shared" ref="AA53" si="41">COUNTIF(AA$5:AA$48,"&lt;1964/4/2")-Z53</f>
        <v>0</v>
      </c>
      <c r="AB53" s="22">
        <f>SUM(AC$50:AC52)</f>
        <v>0</v>
      </c>
      <c r="AC53" s="7">
        <f t="shared" ref="AC53" si="42">COUNTIF(AC$5:AC$48,"&lt;1964/4/2")-AB53</f>
        <v>0</v>
      </c>
      <c r="AD53" s="22">
        <f>SUM(AE$50:AE52)</f>
        <v>0</v>
      </c>
      <c r="AE53" s="7">
        <f t="shared" ref="AE53:AG53" si="43">COUNTIF(AE$5:AE$48,"&lt;1964/4/2")-AD53</f>
        <v>0</v>
      </c>
      <c r="AF53" s="22">
        <f>SUM(AG$50:AG52)</f>
        <v>0</v>
      </c>
      <c r="AG53" s="7">
        <f t="shared" si="43"/>
        <v>0</v>
      </c>
    </row>
    <row r="54" spans="1:33">
      <c r="A54" s="7" t="s">
        <v>367</v>
      </c>
      <c r="B54" s="22">
        <f>SUM(C$50:C53)</f>
        <v>1</v>
      </c>
      <c r="C54" s="7">
        <f>COUNTIF(C$5:C$48,"&lt;1965/4/2")-B54</f>
        <v>0</v>
      </c>
      <c r="D54" s="22">
        <f>SUM(E$50:E53)</f>
        <v>0</v>
      </c>
      <c r="E54" s="7">
        <f>COUNTIF(E$5:E$48,"&lt;1965/4/2")-D54</f>
        <v>1</v>
      </c>
      <c r="F54" s="22">
        <f>SUM(G$50:G53)</f>
        <v>0</v>
      </c>
      <c r="G54" s="7">
        <f>COUNTIF(G$5:G$48,"&lt;1965/4/2")-F54</f>
        <v>1</v>
      </c>
      <c r="H54" s="22">
        <f>SUM(I$50:I53)</f>
        <v>0</v>
      </c>
      <c r="I54" s="7">
        <f>COUNTIF(I$5:I$48,"&lt;1965/4/2")-H54</f>
        <v>0</v>
      </c>
      <c r="J54" s="22">
        <f>SUM(K$50:K53)</f>
        <v>0</v>
      </c>
      <c r="K54" s="7">
        <f t="shared" ref="K54" si="44">COUNTIF(K$5:K$48,"&lt;1965/4/2")-J54</f>
        <v>0</v>
      </c>
      <c r="L54" s="22">
        <f>SUM(M$50:M53)</f>
        <v>0</v>
      </c>
      <c r="M54" s="7">
        <f t="shared" ref="M54" si="45">COUNTIF(M$5:M$48,"&lt;1965/4/2")-L54</f>
        <v>0</v>
      </c>
      <c r="N54" s="22">
        <f>SUM(O$50:O53)</f>
        <v>0</v>
      </c>
      <c r="O54" s="7">
        <f t="shared" ref="O54" si="46">COUNTIF(O$5:O$48,"&lt;1965/4/2")-N54</f>
        <v>0</v>
      </c>
      <c r="P54" s="22">
        <f>SUM(Q$50:Q53)</f>
        <v>0</v>
      </c>
      <c r="Q54" s="7">
        <f t="shared" ref="Q54" si="47">COUNTIF(Q$5:Q$48,"&lt;1965/4/2")-P54</f>
        <v>0</v>
      </c>
      <c r="R54" s="22">
        <f>SUM(S$50:S53)</f>
        <v>0</v>
      </c>
      <c r="S54" s="7">
        <f t="shared" ref="S54" si="48">COUNTIF(S$5:S$48,"&lt;1965/4/2")-R54</f>
        <v>0</v>
      </c>
      <c r="T54" s="22">
        <f>SUM(U$50:U53)</f>
        <v>0</v>
      </c>
      <c r="U54" s="7">
        <f t="shared" ref="U54" si="49">COUNTIF(U$5:U$48,"&lt;1965/4/2")-T54</f>
        <v>0</v>
      </c>
      <c r="V54" s="22">
        <f>SUM(W$50:W53)</f>
        <v>0</v>
      </c>
      <c r="W54" s="7">
        <f t="shared" ref="W54" si="50">COUNTIF(W$5:W$48,"&lt;1965/4/2")-V54</f>
        <v>0</v>
      </c>
      <c r="X54" s="22">
        <f>SUM(Y$50:Y53)</f>
        <v>0</v>
      </c>
      <c r="Y54" s="7">
        <f t="shared" ref="Y54" si="51">COUNTIF(Y$5:Y$48,"&lt;1965/4/2")-X54</f>
        <v>0</v>
      </c>
      <c r="Z54" s="22">
        <f>SUM(AA$50:AA53)</f>
        <v>0</v>
      </c>
      <c r="AA54" s="7">
        <f t="shared" ref="AA54" si="52">COUNTIF(AA$5:AA$48,"&lt;1965/4/2")-Z54</f>
        <v>0</v>
      </c>
      <c r="AB54" s="22">
        <f>SUM(AC$50:AC53)</f>
        <v>0</v>
      </c>
      <c r="AC54" s="7">
        <f t="shared" ref="AC54" si="53">COUNTIF(AC$5:AC$48,"&lt;1965/4/2")-AB54</f>
        <v>0</v>
      </c>
      <c r="AD54" s="22">
        <f>SUM(AE$50:AE53)</f>
        <v>0</v>
      </c>
      <c r="AE54" s="7">
        <f t="shared" ref="AE54:AG54" si="54">COUNTIF(AE$5:AE$48,"&lt;1965/4/2")-AD54</f>
        <v>0</v>
      </c>
      <c r="AF54" s="22">
        <f>SUM(AG$50:AG53)</f>
        <v>0</v>
      </c>
      <c r="AG54" s="7">
        <f t="shared" si="54"/>
        <v>0</v>
      </c>
    </row>
    <row r="55" spans="1:33">
      <c r="A55" s="7" t="s">
        <v>368</v>
      </c>
      <c r="B55" s="22">
        <f>SUM(C$50:C54)</f>
        <v>1</v>
      </c>
      <c r="C55" s="7">
        <f>COUNTIF(C$5:C$48,"&lt;1966/4/2")-B55</f>
        <v>2</v>
      </c>
      <c r="D55" s="22">
        <f>SUM(E$50:E54)</f>
        <v>1</v>
      </c>
      <c r="E55" s="7">
        <f>COUNTIF(E$5:E$48,"&lt;1966/4/2")-D55</f>
        <v>4</v>
      </c>
      <c r="F55" s="22">
        <f>SUM(G$50:G54)</f>
        <v>1</v>
      </c>
      <c r="G55" s="7">
        <f>COUNTIF(G$5:G$48,"&lt;1966/4/2")-F55</f>
        <v>2</v>
      </c>
      <c r="H55" s="22">
        <f>SUM(I$50:I54)</f>
        <v>0</v>
      </c>
      <c r="I55" s="7">
        <f>COUNTIF(I$5:I$48,"&lt;1966/4/2")-H55</f>
        <v>2</v>
      </c>
      <c r="J55" s="22">
        <f>SUM(K$50:K54)</f>
        <v>0</v>
      </c>
      <c r="K55" s="7">
        <f t="shared" ref="K55" si="55">COUNTIF(K$5:K$48,"&lt;1966/4/2")-J55</f>
        <v>0</v>
      </c>
      <c r="L55" s="22">
        <f>SUM(M$50:M54)</f>
        <v>0</v>
      </c>
      <c r="M55" s="7">
        <f t="shared" ref="M55" si="56">COUNTIF(M$5:M$48,"&lt;1966/4/2")-L55</f>
        <v>0</v>
      </c>
      <c r="N55" s="22">
        <f>SUM(O$50:O54)</f>
        <v>0</v>
      </c>
      <c r="O55" s="7">
        <f t="shared" ref="O55" si="57">COUNTIF(O$5:O$48,"&lt;1966/4/2")-N55</f>
        <v>0</v>
      </c>
      <c r="P55" s="22">
        <f>SUM(Q$50:Q54)</f>
        <v>0</v>
      </c>
      <c r="Q55" s="7">
        <f t="shared" ref="Q55" si="58">COUNTIF(Q$5:Q$48,"&lt;1966/4/2")-P55</f>
        <v>0</v>
      </c>
      <c r="R55" s="22">
        <f>SUM(S$50:S54)</f>
        <v>0</v>
      </c>
      <c r="S55" s="7">
        <f t="shared" ref="S55" si="59">COUNTIF(S$5:S$48,"&lt;1966/4/2")-R55</f>
        <v>0</v>
      </c>
      <c r="T55" s="22">
        <f>SUM(U$50:U54)</f>
        <v>0</v>
      </c>
      <c r="U55" s="7">
        <f t="shared" ref="U55" si="60">COUNTIF(U$5:U$48,"&lt;1966/4/2")-T55</f>
        <v>0</v>
      </c>
      <c r="V55" s="22">
        <f>SUM(W$50:W54)</f>
        <v>0</v>
      </c>
      <c r="W55" s="7">
        <f t="shared" ref="W55" si="61">COUNTIF(W$5:W$48,"&lt;1966/4/2")-V55</f>
        <v>0</v>
      </c>
      <c r="X55" s="22">
        <f>SUM(Y$50:Y54)</f>
        <v>0</v>
      </c>
      <c r="Y55" s="7">
        <f t="shared" ref="Y55" si="62">COUNTIF(Y$5:Y$48,"&lt;1966/4/2")-X55</f>
        <v>0</v>
      </c>
      <c r="Z55" s="22">
        <f>SUM(AA$50:AA54)</f>
        <v>0</v>
      </c>
      <c r="AA55" s="7">
        <f t="shared" ref="AA55" si="63">COUNTIF(AA$5:AA$48,"&lt;1966/4/2")-Z55</f>
        <v>0</v>
      </c>
      <c r="AB55" s="22">
        <f>SUM(AC$50:AC54)</f>
        <v>0</v>
      </c>
      <c r="AC55" s="7">
        <f t="shared" ref="AC55" si="64">COUNTIF(AC$5:AC$48,"&lt;1966/4/2")-AB55</f>
        <v>0</v>
      </c>
      <c r="AD55" s="22">
        <f>SUM(AE$50:AE54)</f>
        <v>0</v>
      </c>
      <c r="AE55" s="7">
        <f t="shared" ref="AE55:AG55" si="65">COUNTIF(AE$5:AE$48,"&lt;1966/4/2")-AD55</f>
        <v>0</v>
      </c>
      <c r="AF55" s="22">
        <f>SUM(AG$50:AG54)</f>
        <v>0</v>
      </c>
      <c r="AG55" s="7">
        <f t="shared" si="65"/>
        <v>0</v>
      </c>
    </row>
    <row r="56" spans="1:33">
      <c r="A56" s="7" t="s">
        <v>369</v>
      </c>
      <c r="B56" s="22">
        <f>SUM(C$50:C55)</f>
        <v>3</v>
      </c>
      <c r="C56" s="7">
        <f>COUNTIF(C$5:C$48,"&lt;1967/4/2")-B56</f>
        <v>3</v>
      </c>
      <c r="D56" s="22">
        <f>SUM(E$50:E55)</f>
        <v>5</v>
      </c>
      <c r="E56" s="7">
        <f>COUNTIF(E$5:E$48,"&lt;1967/4/2")-D56</f>
        <v>2</v>
      </c>
      <c r="F56" s="22">
        <f>SUM(G$50:G55)</f>
        <v>3</v>
      </c>
      <c r="G56" s="7">
        <f>COUNTIF(G$5:G$48,"&lt;1967/4/2")-F56</f>
        <v>2</v>
      </c>
      <c r="H56" s="22">
        <f>SUM(I$50:I55)</f>
        <v>2</v>
      </c>
      <c r="I56" s="7">
        <f>COUNTIF(I$5:I$48,"&lt;1967/4/2")-H56</f>
        <v>2</v>
      </c>
      <c r="J56" s="22">
        <f>SUM(K$50:K55)</f>
        <v>0</v>
      </c>
      <c r="K56" s="7">
        <f t="shared" ref="K56" si="66">COUNTIF(K$5:K$48,"&lt;1967/4/2")-J56</f>
        <v>1</v>
      </c>
      <c r="L56" s="22">
        <f>SUM(M$50:M55)</f>
        <v>0</v>
      </c>
      <c r="M56" s="7">
        <f t="shared" ref="M56" si="67">COUNTIF(M$5:M$48,"&lt;1967/4/2")-L56</f>
        <v>1</v>
      </c>
      <c r="N56" s="22">
        <f>SUM(O$50:O55)</f>
        <v>0</v>
      </c>
      <c r="O56" s="7">
        <f t="shared" ref="O56" si="68">COUNTIF(O$5:O$48,"&lt;1967/4/2")-N56</f>
        <v>0</v>
      </c>
      <c r="P56" s="22">
        <f>SUM(Q$50:Q55)</f>
        <v>0</v>
      </c>
      <c r="Q56" s="7">
        <f t="shared" ref="Q56" si="69">COUNTIF(Q$5:Q$48,"&lt;1967/4/2")-P56</f>
        <v>0</v>
      </c>
      <c r="R56" s="22">
        <f>SUM(S$50:S55)</f>
        <v>0</v>
      </c>
      <c r="S56" s="7">
        <f t="shared" ref="S56" si="70">COUNTIF(S$5:S$48,"&lt;1967/4/2")-R56</f>
        <v>0</v>
      </c>
      <c r="T56" s="22">
        <f>SUM(U$50:U55)</f>
        <v>0</v>
      </c>
      <c r="U56" s="7">
        <f t="shared" ref="U56" si="71">COUNTIF(U$5:U$48,"&lt;1967/4/2")-T56</f>
        <v>0</v>
      </c>
      <c r="V56" s="22">
        <f>SUM(W$50:W55)</f>
        <v>0</v>
      </c>
      <c r="W56" s="7">
        <f t="shared" ref="W56" si="72">COUNTIF(W$5:W$48,"&lt;1967/4/2")-V56</f>
        <v>0</v>
      </c>
      <c r="X56" s="22">
        <f>SUM(Y$50:Y55)</f>
        <v>0</v>
      </c>
      <c r="Y56" s="7">
        <f t="shared" ref="Y56" si="73">COUNTIF(Y$5:Y$48,"&lt;1967/4/2")-X56</f>
        <v>0</v>
      </c>
      <c r="Z56" s="22">
        <f>SUM(AA$50:AA55)</f>
        <v>0</v>
      </c>
      <c r="AA56" s="7">
        <f t="shared" ref="AA56" si="74">COUNTIF(AA$5:AA$48,"&lt;1967/4/2")-Z56</f>
        <v>0</v>
      </c>
      <c r="AB56" s="22">
        <f>SUM(AC$50:AC55)</f>
        <v>0</v>
      </c>
      <c r="AC56" s="7">
        <f t="shared" ref="AC56" si="75">COUNTIF(AC$5:AC$48,"&lt;1967/4/2")-AB56</f>
        <v>0</v>
      </c>
      <c r="AD56" s="22">
        <f>SUM(AE$50:AE55)</f>
        <v>0</v>
      </c>
      <c r="AE56" s="7">
        <f t="shared" ref="AE56:AG56" si="76">COUNTIF(AE$5:AE$48,"&lt;1967/4/2")-AD56</f>
        <v>0</v>
      </c>
      <c r="AF56" s="22">
        <f>SUM(AG$50:AG55)</f>
        <v>0</v>
      </c>
      <c r="AG56" s="7">
        <f t="shared" si="76"/>
        <v>0</v>
      </c>
    </row>
    <row r="57" spans="1:33">
      <c r="A57" s="7" t="s">
        <v>370</v>
      </c>
      <c r="B57" s="22">
        <f>SUM(C$50:C56)</f>
        <v>6</v>
      </c>
      <c r="C57" s="7">
        <f>COUNTIF(C$5:C$48,"&lt;1968/4/2")-B57</f>
        <v>2</v>
      </c>
      <c r="D57" s="22">
        <f>SUM(E$50:E56)</f>
        <v>7</v>
      </c>
      <c r="E57" s="7">
        <f>COUNTIF(E$5:E$48,"&lt;1968/4/2")-D57</f>
        <v>2</v>
      </c>
      <c r="F57" s="22">
        <f>SUM(G$50:G56)</f>
        <v>5</v>
      </c>
      <c r="G57" s="7">
        <f>COUNTIF(G$5:G$48,"&lt;1968/4/2")-F57</f>
        <v>1</v>
      </c>
      <c r="H57" s="22">
        <f>SUM(I$50:I56)</f>
        <v>4</v>
      </c>
      <c r="I57" s="7">
        <f>COUNTIF(I$5:I$48,"&lt;1968/4/2")-H57</f>
        <v>1</v>
      </c>
      <c r="J57" s="22">
        <f>SUM(K$50:K56)</f>
        <v>1</v>
      </c>
      <c r="K57" s="7">
        <f t="shared" ref="K57" si="77">COUNTIF(K$5:K$48,"&lt;1968/4/2")-J57</f>
        <v>2</v>
      </c>
      <c r="L57" s="22">
        <f>SUM(M$50:M56)</f>
        <v>1</v>
      </c>
      <c r="M57" s="7">
        <f t="shared" ref="M57" si="78">COUNTIF(M$5:M$48,"&lt;1968/4/2")-L57</f>
        <v>1</v>
      </c>
      <c r="N57" s="22">
        <f>SUM(O$50:O56)</f>
        <v>0</v>
      </c>
      <c r="O57" s="7">
        <f t="shared" ref="O57" si="79">COUNTIF(O$5:O$48,"&lt;1968/4/2")-N57</f>
        <v>0</v>
      </c>
      <c r="P57" s="22">
        <f>SUM(Q$50:Q56)</f>
        <v>0</v>
      </c>
      <c r="Q57" s="7">
        <f t="shared" ref="Q57" si="80">COUNTIF(Q$5:Q$48,"&lt;1968/4/2")-P57</f>
        <v>0</v>
      </c>
      <c r="R57" s="22">
        <f>SUM(S$50:S56)</f>
        <v>0</v>
      </c>
      <c r="S57" s="7">
        <f t="shared" ref="S57" si="81">COUNTIF(S$5:S$48,"&lt;1968/4/2")-R57</f>
        <v>0</v>
      </c>
      <c r="T57" s="22">
        <f>SUM(U$50:U56)</f>
        <v>0</v>
      </c>
      <c r="U57" s="7">
        <f t="shared" ref="U57" si="82">COUNTIF(U$5:U$48,"&lt;1968/4/2")-T57</f>
        <v>0</v>
      </c>
      <c r="V57" s="22">
        <f>SUM(W$50:W56)</f>
        <v>0</v>
      </c>
      <c r="W57" s="7">
        <f t="shared" ref="W57" si="83">COUNTIF(W$5:W$48,"&lt;1968/4/2")-V57</f>
        <v>0</v>
      </c>
      <c r="X57" s="22">
        <f>SUM(Y$50:Y56)</f>
        <v>0</v>
      </c>
      <c r="Y57" s="7">
        <f t="shared" ref="Y57" si="84">COUNTIF(Y$5:Y$48,"&lt;1968/4/2")-X57</f>
        <v>0</v>
      </c>
      <c r="Z57" s="22">
        <f>SUM(AA$50:AA56)</f>
        <v>0</v>
      </c>
      <c r="AA57" s="7">
        <f t="shared" ref="AA57" si="85">COUNTIF(AA$5:AA$48,"&lt;1968/4/2")-Z57</f>
        <v>0</v>
      </c>
      <c r="AB57" s="22">
        <f>SUM(AC$50:AC56)</f>
        <v>0</v>
      </c>
      <c r="AC57" s="7">
        <f t="shared" ref="AC57" si="86">COUNTIF(AC$5:AC$48,"&lt;1968/4/2")-AB57</f>
        <v>0</v>
      </c>
      <c r="AD57" s="22">
        <f>SUM(AE$50:AE56)</f>
        <v>0</v>
      </c>
      <c r="AE57" s="7">
        <f t="shared" ref="AE57:AG57" si="87">COUNTIF(AE$5:AE$48,"&lt;1968/4/2")-AD57</f>
        <v>0</v>
      </c>
      <c r="AF57" s="22">
        <f>SUM(AG$50:AG56)</f>
        <v>0</v>
      </c>
      <c r="AG57" s="7">
        <f t="shared" si="87"/>
        <v>0</v>
      </c>
    </row>
    <row r="58" spans="1:33">
      <c r="A58" s="7" t="s">
        <v>371</v>
      </c>
      <c r="B58" s="22">
        <f>SUM(C$50:C57)</f>
        <v>8</v>
      </c>
      <c r="C58" s="7">
        <f>COUNTIF(C$5:C$48,"&lt;1969/4/2")-B58</f>
        <v>0</v>
      </c>
      <c r="D58" s="22">
        <f>SUM(E$50:E57)</f>
        <v>9</v>
      </c>
      <c r="E58" s="7">
        <f>COUNTIF(E$5:E$48,"&lt;1969/4/2")-D58</f>
        <v>0</v>
      </c>
      <c r="F58" s="22">
        <f>SUM(G$50:G57)</f>
        <v>6</v>
      </c>
      <c r="G58" s="7">
        <f>COUNTIF(G$5:G$48,"&lt;1969/4/2")-F58</f>
        <v>0</v>
      </c>
      <c r="H58" s="22">
        <f>SUM(I$50:I57)</f>
        <v>5</v>
      </c>
      <c r="I58" s="7">
        <f>COUNTIF(I$5:I$48,"&lt;1969/4/2")-H58</f>
        <v>0</v>
      </c>
      <c r="J58" s="22">
        <f>SUM(K$50:K57)</f>
        <v>3</v>
      </c>
      <c r="K58" s="7">
        <f t="shared" ref="K58" si="88">COUNTIF(K$5:K$48,"&lt;1969/4/2")-J58</f>
        <v>0</v>
      </c>
      <c r="L58" s="22">
        <f>SUM(M$50:M57)</f>
        <v>2</v>
      </c>
      <c r="M58" s="7">
        <f t="shared" ref="M58" si="89">COUNTIF(M$5:M$48,"&lt;1969/4/2")-L58</f>
        <v>0</v>
      </c>
      <c r="N58" s="22">
        <f>SUM(O$50:O57)</f>
        <v>0</v>
      </c>
      <c r="O58" s="7">
        <f t="shared" ref="O58" si="90">COUNTIF(O$5:O$48,"&lt;1969/4/2")-N58</f>
        <v>0</v>
      </c>
      <c r="P58" s="22">
        <f>SUM(Q$50:Q57)</f>
        <v>0</v>
      </c>
      <c r="Q58" s="7">
        <f t="shared" ref="Q58" si="91">COUNTIF(Q$5:Q$48,"&lt;1969/4/2")-P58</f>
        <v>0</v>
      </c>
      <c r="R58" s="22">
        <f>SUM(S$50:S57)</f>
        <v>0</v>
      </c>
      <c r="S58" s="7">
        <f t="shared" ref="S58" si="92">COUNTIF(S$5:S$48,"&lt;1969/4/2")-R58</f>
        <v>0</v>
      </c>
      <c r="T58" s="22">
        <f>SUM(U$50:U57)</f>
        <v>0</v>
      </c>
      <c r="U58" s="7">
        <f t="shared" ref="U58" si="93">COUNTIF(U$5:U$48,"&lt;1969/4/2")-T58</f>
        <v>0</v>
      </c>
      <c r="V58" s="22">
        <f>SUM(W$50:W57)</f>
        <v>0</v>
      </c>
      <c r="W58" s="7">
        <f t="shared" ref="W58" si="94">COUNTIF(W$5:W$48,"&lt;1969/4/2")-V58</f>
        <v>0</v>
      </c>
      <c r="X58" s="22">
        <f>SUM(Y$50:Y57)</f>
        <v>0</v>
      </c>
      <c r="Y58" s="7">
        <f t="shared" ref="Y58" si="95">COUNTIF(Y$5:Y$48,"&lt;1969/4/2")-X58</f>
        <v>0</v>
      </c>
      <c r="Z58" s="22">
        <f>SUM(AA$50:AA57)</f>
        <v>0</v>
      </c>
      <c r="AA58" s="7">
        <f t="shared" ref="AA58" si="96">COUNTIF(AA$5:AA$48,"&lt;1969/4/2")-Z58</f>
        <v>0</v>
      </c>
      <c r="AB58" s="22">
        <f>SUM(AC$50:AC57)</f>
        <v>0</v>
      </c>
      <c r="AC58" s="7">
        <f t="shared" ref="AC58" si="97">COUNTIF(AC$5:AC$48,"&lt;1969/4/2")-AB58</f>
        <v>0</v>
      </c>
      <c r="AD58" s="22">
        <f>SUM(AE$50:AE57)</f>
        <v>0</v>
      </c>
      <c r="AE58" s="7">
        <f t="shared" ref="AE58:AG58" si="98">COUNTIF(AE$5:AE$48,"&lt;1969/4/2")-AD58</f>
        <v>0</v>
      </c>
      <c r="AF58" s="22">
        <f>SUM(AG$50:AG57)</f>
        <v>0</v>
      </c>
      <c r="AG58" s="7">
        <f t="shared" si="98"/>
        <v>0</v>
      </c>
    </row>
    <row r="59" spans="1:33">
      <c r="A59" s="7" t="s">
        <v>372</v>
      </c>
      <c r="B59" s="22">
        <f>SUM(C$50:C58)</f>
        <v>8</v>
      </c>
      <c r="C59" s="7">
        <f>COUNTIF(C$5:C$48,"&lt;1970/4/2")-B59</f>
        <v>2</v>
      </c>
      <c r="D59" s="22">
        <f>SUM(E$50:E58)</f>
        <v>9</v>
      </c>
      <c r="E59" s="7">
        <f>COUNTIF(E$5:E$48,"&lt;1970/4/2")-D59</f>
        <v>1</v>
      </c>
      <c r="F59" s="22">
        <f>SUM(G$50:G58)</f>
        <v>6</v>
      </c>
      <c r="G59" s="7">
        <f>COUNTIF(G$5:G$48,"&lt;1970/4/2")-F59</f>
        <v>0</v>
      </c>
      <c r="H59" s="22">
        <f>SUM(I$50:I58)</f>
        <v>5</v>
      </c>
      <c r="I59" s="7">
        <f>COUNTIF(I$5:I$48,"&lt;1970/4/2")-H59</f>
        <v>0</v>
      </c>
      <c r="J59" s="22">
        <f>SUM(K$50:K58)</f>
        <v>3</v>
      </c>
      <c r="K59" s="7">
        <f t="shared" ref="K59" si="99">COUNTIF(K$5:K$48,"&lt;1970/4/2")-J59</f>
        <v>0</v>
      </c>
      <c r="L59" s="22">
        <f>SUM(M$50:M58)</f>
        <v>2</v>
      </c>
      <c r="M59" s="7">
        <f t="shared" ref="M59" si="100">COUNTIF(M$5:M$48,"&lt;1970/4/2")-L59</f>
        <v>0</v>
      </c>
      <c r="N59" s="22">
        <f>SUM(O$50:O58)</f>
        <v>0</v>
      </c>
      <c r="O59" s="7">
        <f t="shared" ref="O59" si="101">COUNTIF(O$5:O$48,"&lt;1970/4/2")-N59</f>
        <v>0</v>
      </c>
      <c r="P59" s="22">
        <f>SUM(Q$50:Q58)</f>
        <v>0</v>
      </c>
      <c r="Q59" s="7">
        <f t="shared" ref="Q59" si="102">COUNTIF(Q$5:Q$48,"&lt;1970/4/2")-P59</f>
        <v>0</v>
      </c>
      <c r="R59" s="22">
        <f>SUM(S$50:S58)</f>
        <v>0</v>
      </c>
      <c r="S59" s="7">
        <f t="shared" ref="S59" si="103">COUNTIF(S$5:S$48,"&lt;1970/4/2")-R59</f>
        <v>0</v>
      </c>
      <c r="T59" s="22">
        <f>SUM(U$50:U58)</f>
        <v>0</v>
      </c>
      <c r="U59" s="7">
        <f t="shared" ref="U59" si="104">COUNTIF(U$5:U$48,"&lt;1970/4/2")-T59</f>
        <v>0</v>
      </c>
      <c r="V59" s="22">
        <f>SUM(W$50:W58)</f>
        <v>0</v>
      </c>
      <c r="W59" s="7">
        <f t="shared" ref="W59" si="105">COUNTIF(W$5:W$48,"&lt;1970/4/2")-V59</f>
        <v>0</v>
      </c>
      <c r="X59" s="22">
        <f>SUM(Y$50:Y58)</f>
        <v>0</v>
      </c>
      <c r="Y59" s="7">
        <f t="shared" ref="Y59" si="106">COUNTIF(Y$5:Y$48,"&lt;1970/4/2")-X59</f>
        <v>0</v>
      </c>
      <c r="Z59" s="22">
        <f>SUM(AA$50:AA58)</f>
        <v>0</v>
      </c>
      <c r="AA59" s="7">
        <f t="shared" ref="AA59" si="107">COUNTIF(AA$5:AA$48,"&lt;1970/4/2")-Z59</f>
        <v>0</v>
      </c>
      <c r="AB59" s="22">
        <f>SUM(AC$50:AC58)</f>
        <v>0</v>
      </c>
      <c r="AC59" s="7">
        <f t="shared" ref="AC59" si="108">COUNTIF(AC$5:AC$48,"&lt;1970/4/2")-AB59</f>
        <v>0</v>
      </c>
      <c r="AD59" s="22">
        <f>SUM(AE$50:AE58)</f>
        <v>0</v>
      </c>
      <c r="AE59" s="7">
        <f t="shared" ref="AE59:AG59" si="109">COUNTIF(AE$5:AE$48,"&lt;1970/4/2")-AD59</f>
        <v>0</v>
      </c>
      <c r="AF59" s="22">
        <f>SUM(AG$50:AG58)</f>
        <v>0</v>
      </c>
      <c r="AG59" s="7">
        <f t="shared" si="109"/>
        <v>0</v>
      </c>
    </row>
    <row r="60" spans="1:33">
      <c r="A60" s="7" t="s">
        <v>373</v>
      </c>
      <c r="B60" s="22">
        <f>SUM(C$50:C59)</f>
        <v>10</v>
      </c>
      <c r="C60" s="7">
        <f>COUNTIF(C$5:C$48,"&lt;1971/4/2")-B60</f>
        <v>3</v>
      </c>
      <c r="D60" s="22">
        <f>SUM(E$50:E59)</f>
        <v>10</v>
      </c>
      <c r="E60" s="7">
        <f>COUNTIF(E$5:E$48,"&lt;1971/4/2")-D60</f>
        <v>2</v>
      </c>
      <c r="F60" s="22">
        <f>SUM(G$50:G59)</f>
        <v>6</v>
      </c>
      <c r="G60" s="7">
        <f>COUNTIF(G$5:G$48,"&lt;1971/4/2")-F60</f>
        <v>2</v>
      </c>
      <c r="H60" s="22">
        <f>SUM(I$50:I59)</f>
        <v>5</v>
      </c>
      <c r="I60" s="7">
        <f>COUNTIF(I$5:I$48,"&lt;1971/4/2")-H60</f>
        <v>1</v>
      </c>
      <c r="J60" s="22">
        <f>SUM(K$50:K59)</f>
        <v>3</v>
      </c>
      <c r="K60" s="7">
        <f t="shared" ref="K60" si="110">COUNTIF(K$5:K$48,"&lt;1971/4/2")-J60</f>
        <v>1</v>
      </c>
      <c r="L60" s="22">
        <f>SUM(M$50:M59)</f>
        <v>2</v>
      </c>
      <c r="M60" s="7">
        <f t="shared" ref="M60" si="111">COUNTIF(M$5:M$48,"&lt;1971/4/2")-L60</f>
        <v>0</v>
      </c>
      <c r="N60" s="22">
        <f>SUM(O$50:O59)</f>
        <v>0</v>
      </c>
      <c r="O60" s="7">
        <f t="shared" ref="O60" si="112">COUNTIF(O$5:O$48,"&lt;1971/4/2")-N60</f>
        <v>0</v>
      </c>
      <c r="P60" s="22">
        <f>SUM(Q$50:Q59)</f>
        <v>0</v>
      </c>
      <c r="Q60" s="7">
        <f t="shared" ref="Q60" si="113">COUNTIF(Q$5:Q$48,"&lt;1971/4/2")-P60</f>
        <v>1</v>
      </c>
      <c r="R60" s="22">
        <f>SUM(S$50:S59)</f>
        <v>0</v>
      </c>
      <c r="S60" s="7">
        <f t="shared" ref="S60" si="114">COUNTIF(S$5:S$48,"&lt;1971/4/2")-R60</f>
        <v>0</v>
      </c>
      <c r="T60" s="22">
        <f>SUM(U$50:U59)</f>
        <v>0</v>
      </c>
      <c r="U60" s="7">
        <f t="shared" ref="U60" si="115">COUNTIF(U$5:U$48,"&lt;1971/4/2")-T60</f>
        <v>0</v>
      </c>
      <c r="V60" s="22">
        <f>SUM(W$50:W59)</f>
        <v>0</v>
      </c>
      <c r="W60" s="7">
        <f t="shared" ref="W60" si="116">COUNTIF(W$5:W$48,"&lt;1971/4/2")-V60</f>
        <v>0</v>
      </c>
      <c r="X60" s="22">
        <f>SUM(Y$50:Y59)</f>
        <v>0</v>
      </c>
      <c r="Y60" s="7">
        <f t="shared" ref="Y60" si="117">COUNTIF(Y$5:Y$48,"&lt;1971/4/2")-X60</f>
        <v>0</v>
      </c>
      <c r="Z60" s="22">
        <f>SUM(AA$50:AA59)</f>
        <v>0</v>
      </c>
      <c r="AA60" s="7">
        <f t="shared" ref="AA60" si="118">COUNTIF(AA$5:AA$48,"&lt;1971/4/2")-Z60</f>
        <v>0</v>
      </c>
      <c r="AB60" s="22">
        <f>SUM(AC$50:AC59)</f>
        <v>0</v>
      </c>
      <c r="AC60" s="7">
        <f t="shared" ref="AC60" si="119">COUNTIF(AC$5:AC$48,"&lt;1971/4/2")-AB60</f>
        <v>0</v>
      </c>
      <c r="AD60" s="22">
        <f>SUM(AE$50:AE59)</f>
        <v>0</v>
      </c>
      <c r="AE60" s="7">
        <f t="shared" ref="AE60:AG60" si="120">COUNTIF(AE$5:AE$48,"&lt;1971/4/2")-AD60</f>
        <v>0</v>
      </c>
      <c r="AF60" s="22">
        <f>SUM(AG$50:AG59)</f>
        <v>0</v>
      </c>
      <c r="AG60" s="7">
        <f t="shared" si="120"/>
        <v>0</v>
      </c>
    </row>
    <row r="61" spans="1:33">
      <c r="A61" s="7" t="s">
        <v>374</v>
      </c>
      <c r="B61" s="22">
        <f>SUM(C$50:C60)</f>
        <v>13</v>
      </c>
      <c r="C61" s="7">
        <f>COUNTIF(C$5:C$48,"&lt;1972/4/2")-B61</f>
        <v>1</v>
      </c>
      <c r="D61" s="22">
        <f>SUM(E$50:E60)</f>
        <v>12</v>
      </c>
      <c r="E61" s="7">
        <f>COUNTIF(E$5:E$48,"&lt;1972/4/2")-D61</f>
        <v>1</v>
      </c>
      <c r="F61" s="22">
        <f>SUM(G$50:G60)</f>
        <v>8</v>
      </c>
      <c r="G61" s="7">
        <f>COUNTIF(G$5:G$48,"&lt;1972/4/2")-F61</f>
        <v>0</v>
      </c>
      <c r="H61" s="22">
        <f>SUM(I$50:I60)</f>
        <v>6</v>
      </c>
      <c r="I61" s="7">
        <f>COUNTIF(I$5:I$48,"&lt;1972/4/2")-H61</f>
        <v>1</v>
      </c>
      <c r="J61" s="22">
        <f>SUM(K$50:K60)</f>
        <v>4</v>
      </c>
      <c r="K61" s="7">
        <f t="shared" ref="K61" si="121">COUNTIF(K$5:K$48,"&lt;1972/4/2")-J61</f>
        <v>0</v>
      </c>
      <c r="L61" s="22">
        <f>SUM(M$50:M60)</f>
        <v>2</v>
      </c>
      <c r="M61" s="7">
        <f t="shared" ref="M61" si="122">COUNTIF(M$5:M$48,"&lt;1972/4/2")-L61</f>
        <v>0</v>
      </c>
      <c r="N61" s="22">
        <f>SUM(O$50:O60)</f>
        <v>0</v>
      </c>
      <c r="O61" s="7">
        <f t="shared" ref="O61" si="123">COUNTIF(O$5:O$48,"&lt;1972/4/2")-N61</f>
        <v>2</v>
      </c>
      <c r="P61" s="22">
        <f>SUM(Q$50:Q60)</f>
        <v>1</v>
      </c>
      <c r="Q61" s="7">
        <f t="shared" ref="Q61" si="124">COUNTIF(Q$5:Q$48,"&lt;1972/4/2")-P61</f>
        <v>0</v>
      </c>
      <c r="R61" s="22">
        <f>SUM(S$50:S60)</f>
        <v>0</v>
      </c>
      <c r="S61" s="7">
        <f t="shared" ref="S61" si="125">COUNTIF(S$5:S$48,"&lt;1972/4/2")-R61</f>
        <v>0</v>
      </c>
      <c r="T61" s="22">
        <f>SUM(U$50:U60)</f>
        <v>0</v>
      </c>
      <c r="U61" s="7">
        <f t="shared" ref="U61" si="126">COUNTIF(U$5:U$48,"&lt;1972/4/2")-T61</f>
        <v>0</v>
      </c>
      <c r="V61" s="22">
        <f>SUM(W$50:W60)</f>
        <v>0</v>
      </c>
      <c r="W61" s="7">
        <f t="shared" ref="W61" si="127">COUNTIF(W$5:W$48,"&lt;1972/4/2")-V61</f>
        <v>0</v>
      </c>
      <c r="X61" s="22">
        <f>SUM(Y$50:Y60)</f>
        <v>0</v>
      </c>
      <c r="Y61" s="7">
        <f t="shared" ref="Y61" si="128">COUNTIF(Y$5:Y$48,"&lt;1972/4/2")-X61</f>
        <v>0</v>
      </c>
      <c r="Z61" s="22">
        <f>SUM(AA$50:AA60)</f>
        <v>0</v>
      </c>
      <c r="AA61" s="7">
        <f t="shared" ref="AA61" si="129">COUNTIF(AA$5:AA$48,"&lt;1972/4/2")-Z61</f>
        <v>0</v>
      </c>
      <c r="AB61" s="22">
        <f>SUM(AC$50:AC60)</f>
        <v>0</v>
      </c>
      <c r="AC61" s="7">
        <f t="shared" ref="AC61" si="130">COUNTIF(AC$5:AC$48,"&lt;1972/4/2")-AB61</f>
        <v>0</v>
      </c>
      <c r="AD61" s="22">
        <f>SUM(AE$50:AE60)</f>
        <v>0</v>
      </c>
      <c r="AE61" s="7">
        <f t="shared" ref="AE61:AG61" si="131">COUNTIF(AE$5:AE$48,"&lt;1972/4/2")-AD61</f>
        <v>0</v>
      </c>
      <c r="AF61" s="22">
        <f>SUM(AG$50:AG60)</f>
        <v>0</v>
      </c>
      <c r="AG61" s="7">
        <f t="shared" si="131"/>
        <v>0</v>
      </c>
    </row>
    <row r="62" spans="1:33">
      <c r="A62" s="7" t="s">
        <v>375</v>
      </c>
      <c r="B62" s="22">
        <f>SUM(C$50:C61)</f>
        <v>14</v>
      </c>
      <c r="C62" s="7">
        <f>COUNTIF(C$5:C$48,"&lt;1973/4/2")-B62</f>
        <v>3</v>
      </c>
      <c r="D62" s="22">
        <f>SUM(E$50:E61)</f>
        <v>13</v>
      </c>
      <c r="E62" s="7">
        <f>COUNTIF(E$5:E$48,"&lt;1973/4/2")-D62</f>
        <v>3</v>
      </c>
      <c r="F62" s="22">
        <f>SUM(G$50:G61)</f>
        <v>8</v>
      </c>
      <c r="G62" s="7">
        <f>COUNTIF(G$5:G$48,"&lt;1973/4/2")-F62</f>
        <v>2</v>
      </c>
      <c r="H62" s="22">
        <f>SUM(I$50:I61)</f>
        <v>7</v>
      </c>
      <c r="I62" s="7">
        <f>COUNTIF(I$5:I$48,"&lt;1973/4/2")-H62</f>
        <v>3</v>
      </c>
      <c r="J62" s="22">
        <f>SUM(K$50:K61)</f>
        <v>4</v>
      </c>
      <c r="K62" s="7">
        <f t="shared" ref="K62" si="132">COUNTIF(K$5:K$48,"&lt;1973/4/2")-J62</f>
        <v>3</v>
      </c>
      <c r="L62" s="22">
        <f>SUM(M$50:M61)</f>
        <v>2</v>
      </c>
      <c r="M62" s="7">
        <f t="shared" ref="M62" si="133">COUNTIF(M$5:M$48,"&lt;1973/4/2")-L62</f>
        <v>1</v>
      </c>
      <c r="N62" s="22">
        <f>SUM(O$50:O61)</f>
        <v>2</v>
      </c>
      <c r="O62" s="7">
        <f t="shared" ref="O62" si="134">COUNTIF(O$5:O$48,"&lt;1973/4/2")-N62</f>
        <v>1</v>
      </c>
      <c r="P62" s="22">
        <f>SUM(Q$50:Q61)</f>
        <v>1</v>
      </c>
      <c r="Q62" s="7">
        <f t="shared" ref="Q62" si="135">COUNTIF(Q$5:Q$48,"&lt;1973/4/2")-P62</f>
        <v>1</v>
      </c>
      <c r="R62" s="22">
        <f>SUM(S$50:S61)</f>
        <v>0</v>
      </c>
      <c r="S62" s="7">
        <f t="shared" ref="S62" si="136">COUNTIF(S$5:S$48,"&lt;1973/4/2")-R62</f>
        <v>1</v>
      </c>
      <c r="T62" s="22">
        <f>SUM(U$50:U61)</f>
        <v>0</v>
      </c>
      <c r="U62" s="7">
        <f t="shared" ref="U62" si="137">COUNTIF(U$5:U$48,"&lt;1973/4/2")-T62</f>
        <v>1</v>
      </c>
      <c r="V62" s="22">
        <f>SUM(W$50:W61)</f>
        <v>0</v>
      </c>
      <c r="W62" s="7">
        <f t="shared" ref="W62" si="138">COUNTIF(W$5:W$48,"&lt;1973/4/2")-V62</f>
        <v>1</v>
      </c>
      <c r="X62" s="22">
        <f>SUM(Y$50:Y61)</f>
        <v>0</v>
      </c>
      <c r="Y62" s="7">
        <f t="shared" ref="Y62" si="139">COUNTIF(Y$5:Y$48,"&lt;1973/4/2")-X62</f>
        <v>1</v>
      </c>
      <c r="Z62" s="22">
        <f>SUM(AA$50:AA61)</f>
        <v>0</v>
      </c>
      <c r="AA62" s="7">
        <f t="shared" ref="AA62" si="140">COUNTIF(AA$5:AA$48,"&lt;1973/4/2")-Z62</f>
        <v>0</v>
      </c>
      <c r="AB62" s="22">
        <f>SUM(AC$50:AC61)</f>
        <v>0</v>
      </c>
      <c r="AC62" s="7">
        <f t="shared" ref="AC62" si="141">COUNTIF(AC$5:AC$48,"&lt;1973/4/2")-AB62</f>
        <v>0</v>
      </c>
      <c r="AD62" s="22">
        <f>SUM(AE$50:AE61)</f>
        <v>0</v>
      </c>
      <c r="AE62" s="7">
        <f t="shared" ref="AE62:AG62" si="142">COUNTIF(AE$5:AE$48,"&lt;1973/4/2")-AD62</f>
        <v>0</v>
      </c>
      <c r="AF62" s="22">
        <f>SUM(AG$50:AG61)</f>
        <v>0</v>
      </c>
      <c r="AG62" s="7">
        <f t="shared" si="142"/>
        <v>0</v>
      </c>
    </row>
    <row r="63" spans="1:33">
      <c r="A63" s="7" t="s">
        <v>376</v>
      </c>
      <c r="B63" s="22">
        <f>SUM(C$50:C62)</f>
        <v>17</v>
      </c>
      <c r="C63" s="7">
        <f>COUNTIF(C$5:C$48,"&lt;1974/4/2")-B63</f>
        <v>3</v>
      </c>
      <c r="D63" s="22">
        <f>SUM(E$50:E62)</f>
        <v>16</v>
      </c>
      <c r="E63" s="7">
        <f>COUNTIF(E$5:E$48,"&lt;1974/4/2")-D63</f>
        <v>2</v>
      </c>
      <c r="F63" s="22">
        <f>SUM(G$50:G62)</f>
        <v>10</v>
      </c>
      <c r="G63" s="7">
        <f>COUNTIF(G$5:G$48,"&lt;1974/4/2")-F63</f>
        <v>3</v>
      </c>
      <c r="H63" s="22">
        <f>SUM(I$50:I62)</f>
        <v>10</v>
      </c>
      <c r="I63" s="7">
        <f>COUNTIF(I$5:I$48,"&lt;1974/4/2")-H63</f>
        <v>3</v>
      </c>
      <c r="J63" s="22">
        <f>SUM(K$50:K62)</f>
        <v>7</v>
      </c>
      <c r="K63" s="7">
        <f t="shared" ref="K63" si="143">COUNTIF(K$5:K$48,"&lt;1974/4/2")-J63</f>
        <v>2</v>
      </c>
      <c r="L63" s="22">
        <f>SUM(M$50:M62)</f>
        <v>3</v>
      </c>
      <c r="M63" s="7">
        <f t="shared" ref="M63" si="144">COUNTIF(M$5:M$48,"&lt;1974/4/2")-L63</f>
        <v>2</v>
      </c>
      <c r="N63" s="22">
        <f>SUM(O$50:O62)</f>
        <v>3</v>
      </c>
      <c r="O63" s="7">
        <f t="shared" ref="O63" si="145">COUNTIF(O$5:O$48,"&lt;1974/4/2")-N63</f>
        <v>1</v>
      </c>
      <c r="P63" s="22">
        <f>SUM(Q$50:Q62)</f>
        <v>2</v>
      </c>
      <c r="Q63" s="7">
        <f t="shared" ref="Q63" si="146">COUNTIF(Q$5:Q$48,"&lt;1974/4/2")-P63</f>
        <v>1</v>
      </c>
      <c r="R63" s="22">
        <f>SUM(S$50:S62)</f>
        <v>1</v>
      </c>
      <c r="S63" s="7">
        <f t="shared" ref="S63" si="147">COUNTIF(S$5:S$48,"&lt;1974/4/2")-R63</f>
        <v>2</v>
      </c>
      <c r="T63" s="22">
        <f>SUM(U$50:U62)</f>
        <v>1</v>
      </c>
      <c r="U63" s="7">
        <f t="shared" ref="U63" si="148">COUNTIF(U$5:U$48,"&lt;1974/4/2")-T63</f>
        <v>1</v>
      </c>
      <c r="V63" s="22">
        <f>SUM(W$50:W62)</f>
        <v>1</v>
      </c>
      <c r="W63" s="7">
        <f t="shared" ref="W63" si="149">COUNTIF(W$5:W$48,"&lt;1974/4/2")-V63</f>
        <v>1</v>
      </c>
      <c r="X63" s="22">
        <f>SUM(Y$50:Y62)</f>
        <v>1</v>
      </c>
      <c r="Y63" s="7">
        <f t="shared" ref="Y63" si="150">COUNTIF(Y$5:Y$48,"&lt;1974/4/2")-X63</f>
        <v>1</v>
      </c>
      <c r="Z63" s="22">
        <f>SUM(AA$50:AA62)</f>
        <v>0</v>
      </c>
      <c r="AA63" s="7">
        <f t="shared" ref="AA63" si="151">COUNTIF(AA$5:AA$48,"&lt;1974/4/2")-Z63</f>
        <v>0</v>
      </c>
      <c r="AB63" s="22">
        <f>SUM(AC$50:AC62)</f>
        <v>0</v>
      </c>
      <c r="AC63" s="7">
        <f t="shared" ref="AC63" si="152">COUNTIF(AC$5:AC$48,"&lt;1974/4/2")-AB63</f>
        <v>0</v>
      </c>
      <c r="AD63" s="22">
        <f>SUM(AE$50:AE62)</f>
        <v>0</v>
      </c>
      <c r="AE63" s="7">
        <f t="shared" ref="AE63:AG63" si="153">COUNTIF(AE$5:AE$48,"&lt;1974/4/2")-AD63</f>
        <v>0</v>
      </c>
      <c r="AF63" s="22">
        <f>SUM(AG$50:AG62)</f>
        <v>0</v>
      </c>
      <c r="AG63" s="7">
        <f t="shared" si="153"/>
        <v>0</v>
      </c>
    </row>
    <row r="64" spans="1:33">
      <c r="A64" s="7" t="s">
        <v>377</v>
      </c>
      <c r="B64" s="22">
        <f>SUM(C$50:C63)</f>
        <v>20</v>
      </c>
      <c r="C64" s="7">
        <f>COUNTIF(C$5:C$48,"&lt;1975/4/2")-B64</f>
        <v>2</v>
      </c>
      <c r="D64" s="22">
        <f>SUM(E$50:E63)</f>
        <v>18</v>
      </c>
      <c r="E64" s="7">
        <f>COUNTIF(E$5:E$48,"&lt;1975/4/2")-D64</f>
        <v>2</v>
      </c>
      <c r="F64" s="22">
        <f>SUM(G$50:G63)</f>
        <v>13</v>
      </c>
      <c r="G64" s="7">
        <f>COUNTIF(G$5:G$48,"&lt;1975/4/2")-F64</f>
        <v>2</v>
      </c>
      <c r="H64" s="22">
        <f>SUM(I$50:I63)</f>
        <v>13</v>
      </c>
      <c r="I64" s="7">
        <f>COUNTIF(I$5:I$48,"&lt;1975/4/2")-H64</f>
        <v>3</v>
      </c>
      <c r="J64" s="22">
        <f>SUM(K$50:K63)</f>
        <v>9</v>
      </c>
      <c r="K64" s="7">
        <f t="shared" ref="K64" si="154">COUNTIF(K$5:K$48,"&lt;1975/4/2")-J64</f>
        <v>4</v>
      </c>
      <c r="L64" s="22">
        <f>SUM(M$50:M63)</f>
        <v>5</v>
      </c>
      <c r="M64" s="7">
        <f t="shared" ref="M64" si="155">COUNTIF(M$5:M$48,"&lt;1975/4/2")-L64</f>
        <v>3</v>
      </c>
      <c r="N64" s="22">
        <f>SUM(O$50:O63)</f>
        <v>4</v>
      </c>
      <c r="O64" s="7">
        <f t="shared" ref="O64" si="156">COUNTIF(O$5:O$48,"&lt;1975/4/2")-N64</f>
        <v>1</v>
      </c>
      <c r="P64" s="22">
        <f>SUM(Q$50:Q63)</f>
        <v>3</v>
      </c>
      <c r="Q64" s="7">
        <f t="shared" ref="Q64" si="157">COUNTIF(Q$5:Q$48,"&lt;1975/4/2")-P64</f>
        <v>1</v>
      </c>
      <c r="R64" s="22">
        <f>SUM(S$50:S63)</f>
        <v>3</v>
      </c>
      <c r="S64" s="7">
        <f t="shared" ref="S64" si="158">COUNTIF(S$5:S$48,"&lt;1975/4/2")-R64</f>
        <v>0</v>
      </c>
      <c r="T64" s="22">
        <f>SUM(U$50:U63)</f>
        <v>2</v>
      </c>
      <c r="U64" s="7">
        <f t="shared" ref="U64" si="159">COUNTIF(U$5:U$48,"&lt;1975/4/2")-T64</f>
        <v>1</v>
      </c>
      <c r="V64" s="22">
        <f>SUM(W$50:W63)</f>
        <v>2</v>
      </c>
      <c r="W64" s="7">
        <f t="shared" ref="W64" si="160">COUNTIF(W$5:W$48,"&lt;1975/4/2")-V64</f>
        <v>1</v>
      </c>
      <c r="X64" s="22">
        <f>SUM(Y$50:Y63)</f>
        <v>2</v>
      </c>
      <c r="Y64" s="7">
        <f t="shared" ref="Y64" si="161">COUNTIF(Y$5:Y$48,"&lt;1975/4/2")-X64</f>
        <v>0</v>
      </c>
      <c r="Z64" s="22">
        <f>SUM(AA$50:AA63)</f>
        <v>0</v>
      </c>
      <c r="AA64" s="7">
        <f t="shared" ref="AA64" si="162">COUNTIF(AA$5:AA$48,"&lt;1975/4/2")-Z64</f>
        <v>0</v>
      </c>
      <c r="AB64" s="22">
        <f>SUM(AC$50:AC63)</f>
        <v>0</v>
      </c>
      <c r="AC64" s="7">
        <f t="shared" ref="AC64" si="163">COUNTIF(AC$5:AC$48,"&lt;1975/4/2")-AB64</f>
        <v>0</v>
      </c>
      <c r="AD64" s="22">
        <f>SUM(AE$50:AE63)</f>
        <v>0</v>
      </c>
      <c r="AE64" s="7">
        <f t="shared" ref="AE64:AG64" si="164">COUNTIF(AE$5:AE$48,"&lt;1975/4/2")-AD64</f>
        <v>0</v>
      </c>
      <c r="AF64" s="22">
        <f>SUM(AG$50:AG63)</f>
        <v>0</v>
      </c>
      <c r="AG64" s="7">
        <f t="shared" si="164"/>
        <v>0</v>
      </c>
    </row>
    <row r="65" spans="1:33">
      <c r="A65" s="7" t="s">
        <v>378</v>
      </c>
      <c r="B65" s="22">
        <f>SUM(C$50:C64)</f>
        <v>22</v>
      </c>
      <c r="C65" s="7">
        <f>COUNTIF(C$5:C$48,"&lt;1976/4/2")-B65</f>
        <v>4</v>
      </c>
      <c r="D65" s="22">
        <f>SUM(E$50:E64)</f>
        <v>20</v>
      </c>
      <c r="E65" s="7">
        <f>COUNTIF(E$5:E$48,"&lt;1976/4/2")-D65</f>
        <v>5</v>
      </c>
      <c r="F65" s="22">
        <f>SUM(G$50:G64)</f>
        <v>15</v>
      </c>
      <c r="G65" s="7">
        <f>COUNTIF(G$5:G$48,"&lt;1976/4/2")-F65</f>
        <v>3</v>
      </c>
      <c r="H65" s="22">
        <f>SUM(I$50:I64)</f>
        <v>16</v>
      </c>
      <c r="I65" s="7">
        <f>COUNTIF(I$5:I$48,"&lt;1976/4/2")-H65</f>
        <v>2</v>
      </c>
      <c r="J65" s="22">
        <f>SUM(K$50:K64)</f>
        <v>13</v>
      </c>
      <c r="K65" s="7">
        <f t="shared" ref="K65" si="165">COUNTIF(K$5:K$48,"&lt;1976/4/2")-J65</f>
        <v>1</v>
      </c>
      <c r="L65" s="22">
        <f>SUM(M$50:M64)</f>
        <v>8</v>
      </c>
      <c r="M65" s="7">
        <f t="shared" ref="M65" si="166">COUNTIF(M$5:M$48,"&lt;1976/4/2")-L65</f>
        <v>1</v>
      </c>
      <c r="N65" s="22">
        <f>SUM(O$50:O64)</f>
        <v>5</v>
      </c>
      <c r="O65" s="7">
        <f t="shared" ref="O65" si="167">COUNTIF(O$5:O$48,"&lt;1976/4/2")-N65</f>
        <v>1</v>
      </c>
      <c r="P65" s="22">
        <f>SUM(Q$50:Q64)</f>
        <v>4</v>
      </c>
      <c r="Q65" s="7">
        <f t="shared" ref="Q65" si="168">COUNTIF(Q$5:Q$48,"&lt;1976/4/2")-P65</f>
        <v>1</v>
      </c>
      <c r="R65" s="22">
        <f>SUM(S$50:S64)</f>
        <v>3</v>
      </c>
      <c r="S65" s="7">
        <f t="shared" ref="S65" si="169">COUNTIF(S$5:S$48,"&lt;1976/4/2")-R65</f>
        <v>2</v>
      </c>
      <c r="T65" s="22">
        <f>SUM(U$50:U64)</f>
        <v>3</v>
      </c>
      <c r="U65" s="7">
        <f t="shared" ref="U65" si="170">COUNTIF(U$5:U$48,"&lt;1976/4/2")-T65</f>
        <v>2</v>
      </c>
      <c r="V65" s="22">
        <f>SUM(W$50:W64)</f>
        <v>3</v>
      </c>
      <c r="W65" s="7">
        <f t="shared" ref="W65" si="171">COUNTIF(W$5:W$48,"&lt;1976/4/2")-V65</f>
        <v>2</v>
      </c>
      <c r="X65" s="22">
        <f>SUM(Y$50:Y64)</f>
        <v>2</v>
      </c>
      <c r="Y65" s="7">
        <f t="shared" ref="Y65" si="172">COUNTIF(Y$5:Y$48,"&lt;1976/4/2")-X65</f>
        <v>1</v>
      </c>
      <c r="Z65" s="22">
        <f>SUM(AA$50:AA64)</f>
        <v>0</v>
      </c>
      <c r="AA65" s="7">
        <f t="shared" ref="AA65" si="173">COUNTIF(AA$5:AA$48,"&lt;1976/4/2")-Z65</f>
        <v>1</v>
      </c>
      <c r="AB65" s="22">
        <f>SUM(AC$50:AC64)</f>
        <v>0</v>
      </c>
      <c r="AC65" s="7">
        <f t="shared" ref="AC65" si="174">COUNTIF(AC$5:AC$48,"&lt;1976/4/2")-AB65</f>
        <v>1</v>
      </c>
      <c r="AD65" s="22">
        <f>SUM(AE$50:AE64)</f>
        <v>0</v>
      </c>
      <c r="AE65" s="7">
        <f t="shared" ref="AE65:AG65" si="175">COUNTIF(AE$5:AE$48,"&lt;1976/4/2")-AD65</f>
        <v>1</v>
      </c>
      <c r="AF65" s="22">
        <f>SUM(AG$50:AG64)</f>
        <v>0</v>
      </c>
      <c r="AG65" s="7">
        <f t="shared" si="175"/>
        <v>1</v>
      </c>
    </row>
    <row r="66" spans="1:33">
      <c r="A66" s="7" t="s">
        <v>379</v>
      </c>
      <c r="B66" s="22">
        <f>SUM(C$50:C65)</f>
        <v>26</v>
      </c>
      <c r="C66" s="7">
        <f>COUNTIF(C$5:C$48,"&lt;1977/4/2")-B66</f>
        <v>0</v>
      </c>
      <c r="D66" s="22">
        <f>SUM(E$50:E65)</f>
        <v>25</v>
      </c>
      <c r="E66" s="7">
        <f>COUNTIF(E$5:E$48,"&lt;1977/4/2")-D66</f>
        <v>0</v>
      </c>
      <c r="F66" s="22">
        <f>SUM(G$50:G65)</f>
        <v>18</v>
      </c>
      <c r="G66" s="7">
        <f>COUNTIF(G$5:G$48,"&lt;1977/4/2")-F66</f>
        <v>2</v>
      </c>
      <c r="H66" s="22">
        <f>SUM(I$50:I65)</f>
        <v>18</v>
      </c>
      <c r="I66" s="7">
        <f>COUNTIF(I$5:I$48,"&lt;1977/4/2")-H66</f>
        <v>2</v>
      </c>
      <c r="J66" s="22">
        <f>SUM(K$50:K65)</f>
        <v>14</v>
      </c>
      <c r="K66" s="7">
        <f t="shared" ref="K66" si="176">COUNTIF(K$5:K$48,"&lt;1977/4/2")-J66</f>
        <v>1</v>
      </c>
      <c r="L66" s="22">
        <f>SUM(M$50:M65)</f>
        <v>9</v>
      </c>
      <c r="M66" s="7">
        <f t="shared" ref="M66" si="177">COUNTIF(M$5:M$48,"&lt;1977/4/2")-L66</f>
        <v>0</v>
      </c>
      <c r="N66" s="22">
        <f>SUM(O$50:O65)</f>
        <v>6</v>
      </c>
      <c r="O66" s="7">
        <f t="shared" ref="O66" si="178">COUNTIF(O$5:O$48,"&lt;1977/4/2")-N66</f>
        <v>0</v>
      </c>
      <c r="P66" s="22">
        <f>SUM(Q$50:Q65)</f>
        <v>5</v>
      </c>
      <c r="Q66" s="7">
        <f t="shared" ref="Q66" si="179">COUNTIF(Q$5:Q$48,"&lt;1977/4/2")-P66</f>
        <v>0</v>
      </c>
      <c r="R66" s="22">
        <f>SUM(S$50:S65)</f>
        <v>5</v>
      </c>
      <c r="S66" s="7">
        <f t="shared" ref="S66" si="180">COUNTIF(S$5:S$48,"&lt;1977/4/2")-R66</f>
        <v>0</v>
      </c>
      <c r="T66" s="22">
        <f>SUM(U$50:U65)</f>
        <v>5</v>
      </c>
      <c r="U66" s="7">
        <f t="shared" ref="U66" si="181">COUNTIF(U$5:U$48,"&lt;1977/4/2")-T66</f>
        <v>1</v>
      </c>
      <c r="V66" s="22">
        <f>SUM(W$50:W65)</f>
        <v>5</v>
      </c>
      <c r="W66" s="7">
        <f t="shared" ref="W66" si="182">COUNTIF(W$5:W$48,"&lt;1977/4/2")-V66</f>
        <v>1</v>
      </c>
      <c r="X66" s="22">
        <f>SUM(Y$50:Y65)</f>
        <v>3</v>
      </c>
      <c r="Y66" s="7">
        <f t="shared" ref="Y66" si="183">COUNTIF(Y$5:Y$48,"&lt;1977/4/2")-X66</f>
        <v>1</v>
      </c>
      <c r="Z66" s="22">
        <f>SUM(AA$50:AA65)</f>
        <v>1</v>
      </c>
      <c r="AA66" s="7">
        <f t="shared" ref="AA66" si="184">COUNTIF(AA$5:AA$48,"&lt;1977/4/2")-Z66</f>
        <v>1</v>
      </c>
      <c r="AB66" s="22">
        <f>SUM(AC$50:AC65)</f>
        <v>1</v>
      </c>
      <c r="AC66" s="7">
        <f t="shared" ref="AC66" si="185">COUNTIF(AC$5:AC$48,"&lt;1977/4/2")-AB66</f>
        <v>1</v>
      </c>
      <c r="AD66" s="22">
        <f>SUM(AE$50:AE65)</f>
        <v>1</v>
      </c>
      <c r="AE66" s="7">
        <f t="shared" ref="AE66:AG66" si="186">COUNTIF(AE$5:AE$48,"&lt;1977/4/2")-AD66</f>
        <v>1</v>
      </c>
      <c r="AF66" s="22">
        <f>SUM(AG$50:AG65)</f>
        <v>1</v>
      </c>
      <c r="AG66" s="7">
        <f t="shared" si="186"/>
        <v>0</v>
      </c>
    </row>
    <row r="67" spans="1:33">
      <c r="A67" s="7" t="s">
        <v>380</v>
      </c>
      <c r="B67" s="22">
        <f>SUM(C$50:C66)</f>
        <v>26</v>
      </c>
      <c r="C67" s="7">
        <f>COUNTIF(C$5:C$48,"&lt;1978/4/2")-B67</f>
        <v>5</v>
      </c>
      <c r="D67" s="22">
        <f>SUM(E$50:E66)</f>
        <v>25</v>
      </c>
      <c r="E67" s="7">
        <f>COUNTIF(E$5:E$48,"&lt;1978/4/2")-D67</f>
        <v>4</v>
      </c>
      <c r="F67" s="22">
        <f>SUM(G$50:G66)</f>
        <v>20</v>
      </c>
      <c r="G67" s="7">
        <f>COUNTIF(G$5:G$48,"&lt;1978/4/2")-F67</f>
        <v>2</v>
      </c>
      <c r="H67" s="22">
        <f>SUM(I$50:I66)</f>
        <v>20</v>
      </c>
      <c r="I67" s="7">
        <f>COUNTIF(I$5:I$48,"&lt;1978/4/2")-H67</f>
        <v>3</v>
      </c>
      <c r="J67" s="22">
        <f>SUM(K$50:K66)</f>
        <v>15</v>
      </c>
      <c r="K67" s="7">
        <f t="shared" ref="K67" si="187">COUNTIF(K$5:K$48,"&lt;1978/4/2")-J67</f>
        <v>5</v>
      </c>
      <c r="L67" s="22">
        <f>SUM(M$50:M66)</f>
        <v>9</v>
      </c>
      <c r="M67" s="7">
        <f t="shared" ref="M67" si="188">COUNTIF(M$5:M$48,"&lt;1978/4/2")-L67</f>
        <v>5</v>
      </c>
      <c r="N67" s="22">
        <f>SUM(O$50:O66)</f>
        <v>6</v>
      </c>
      <c r="O67" s="7">
        <f t="shared" ref="O67" si="189">COUNTIF(O$5:O$48,"&lt;1978/4/2")-N67</f>
        <v>2</v>
      </c>
      <c r="P67" s="22">
        <f>SUM(Q$50:Q66)</f>
        <v>5</v>
      </c>
      <c r="Q67" s="7">
        <f t="shared" ref="Q67" si="190">COUNTIF(Q$5:Q$48,"&lt;1978/4/2")-P67</f>
        <v>2</v>
      </c>
      <c r="R67" s="22">
        <f>SUM(S$50:S66)</f>
        <v>5</v>
      </c>
      <c r="S67" s="7">
        <f t="shared" ref="S67" si="191">COUNTIF(S$5:S$48,"&lt;1978/4/2")-R67</f>
        <v>1</v>
      </c>
      <c r="T67" s="22">
        <f>SUM(U$50:U66)</f>
        <v>6</v>
      </c>
      <c r="U67" s="7">
        <f t="shared" ref="U67" si="192">COUNTIF(U$5:U$48,"&lt;1978/4/2")-T67</f>
        <v>2</v>
      </c>
      <c r="V67" s="22">
        <f>SUM(W$50:W66)</f>
        <v>6</v>
      </c>
      <c r="W67" s="7">
        <f t="shared" ref="W67" si="193">COUNTIF(W$5:W$48,"&lt;1978/4/2")-V67</f>
        <v>0</v>
      </c>
      <c r="X67" s="22">
        <f>SUM(Y$50:Y66)</f>
        <v>4</v>
      </c>
      <c r="Y67" s="7">
        <f t="shared" ref="Y67" si="194">COUNTIF(Y$5:Y$48,"&lt;1978/4/2")-X67</f>
        <v>1</v>
      </c>
      <c r="Z67" s="22">
        <f>SUM(AA$50:AA66)</f>
        <v>2</v>
      </c>
      <c r="AA67" s="7">
        <f t="shared" ref="AA67" si="195">COUNTIF(AA$5:AA$48,"&lt;1978/4/2")-Z67</f>
        <v>1</v>
      </c>
      <c r="AB67" s="22">
        <f>SUM(AC$50:AC66)</f>
        <v>2</v>
      </c>
      <c r="AC67" s="7">
        <f t="shared" ref="AC67" si="196">COUNTIF(AC$5:AC$48,"&lt;1978/4/2")-AB67</f>
        <v>0</v>
      </c>
      <c r="AD67" s="22">
        <f>SUM(AE$50:AE66)</f>
        <v>2</v>
      </c>
      <c r="AE67" s="7">
        <f t="shared" ref="AE67:AG67" si="197">COUNTIF(AE$5:AE$48,"&lt;1978/4/2")-AD67</f>
        <v>0</v>
      </c>
      <c r="AF67" s="22">
        <f>SUM(AG$50:AG66)</f>
        <v>1</v>
      </c>
      <c r="AG67" s="7">
        <f t="shared" si="197"/>
        <v>0</v>
      </c>
    </row>
    <row r="68" spans="1:33">
      <c r="A68" s="7" t="s">
        <v>381</v>
      </c>
      <c r="B68" s="22">
        <f>SUM(C$50:C67)</f>
        <v>31</v>
      </c>
      <c r="C68" s="21">
        <f>COUNTIF(C$5:C$48,"&lt;1979/4/2")-B68</f>
        <v>4</v>
      </c>
      <c r="D68" s="22">
        <f>SUM(E$50:E67)</f>
        <v>29</v>
      </c>
      <c r="E68" s="7">
        <f>COUNTIF(E$5:E$48,"&lt;1979/4/2")-D68</f>
        <v>4</v>
      </c>
      <c r="F68" s="22">
        <f>SUM(G$50:G67)</f>
        <v>22</v>
      </c>
      <c r="G68" s="7">
        <f>COUNTIF(G$5:G$48,"&lt;1979/4/2")-F68</f>
        <v>3</v>
      </c>
      <c r="H68" s="22">
        <f>SUM(I$50:I67)</f>
        <v>23</v>
      </c>
      <c r="I68" s="7">
        <f>COUNTIF(I$5:I$48,"&lt;1979/4/2")-H68</f>
        <v>3</v>
      </c>
      <c r="J68" s="22">
        <f>SUM(K$50:K67)</f>
        <v>20</v>
      </c>
      <c r="K68" s="7">
        <f t="shared" ref="K68" si="198">COUNTIF(K$5:K$48,"&lt;1979/4/2")-J68</f>
        <v>5</v>
      </c>
      <c r="L68" s="22">
        <f>SUM(M$50:M67)</f>
        <v>14</v>
      </c>
      <c r="M68" s="7">
        <f t="shared" ref="M68" si="199">COUNTIF(M$5:M$48,"&lt;1979/4/2")-L68</f>
        <v>5</v>
      </c>
      <c r="N68" s="22">
        <f>SUM(O$50:O67)</f>
        <v>8</v>
      </c>
      <c r="O68" s="7">
        <f t="shared" ref="O68" si="200">COUNTIF(O$5:O$48,"&lt;1979/4/2")-N68</f>
        <v>4</v>
      </c>
      <c r="P68" s="22">
        <f>SUM(Q$50:Q67)</f>
        <v>7</v>
      </c>
      <c r="Q68" s="7">
        <f t="shared" ref="Q68" si="201">COUNTIF(Q$5:Q$48,"&lt;1979/4/2")-P68</f>
        <v>5</v>
      </c>
      <c r="R68" s="22">
        <f>SUM(S$50:S67)</f>
        <v>6</v>
      </c>
      <c r="S68" s="7">
        <f t="shared" ref="S68" si="202">COUNTIF(S$5:S$48,"&lt;1979/4/2")-R68</f>
        <v>6</v>
      </c>
      <c r="T68" s="22">
        <f>SUM(U$50:U67)</f>
        <v>8</v>
      </c>
      <c r="U68" s="7">
        <f t="shared" ref="U68" si="203">COUNTIF(U$5:U$48,"&lt;1979/4/2")-T68</f>
        <v>3</v>
      </c>
      <c r="V68" s="22">
        <f>SUM(W$50:W67)</f>
        <v>6</v>
      </c>
      <c r="W68" s="7">
        <f t="shared" ref="W68" si="204">COUNTIF(W$5:W$48,"&lt;1979/4/2")-V68</f>
        <v>3</v>
      </c>
      <c r="X68" s="22">
        <f>SUM(Y$50:Y67)</f>
        <v>5</v>
      </c>
      <c r="Y68" s="7">
        <f t="shared" ref="Y68" si="205">COUNTIF(Y$5:Y$48,"&lt;1979/4/2")-X68</f>
        <v>3</v>
      </c>
      <c r="Z68" s="22">
        <f>SUM(AA$50:AA67)</f>
        <v>3</v>
      </c>
      <c r="AA68" s="7">
        <f t="shared" ref="AA68" si="206">COUNTIF(AA$5:AA$48,"&lt;1979/4/2")-Z68</f>
        <v>2</v>
      </c>
      <c r="AB68" s="22">
        <f>SUM(AC$50:AC67)</f>
        <v>2</v>
      </c>
      <c r="AC68" s="7">
        <f t="shared" ref="AC68" si="207">COUNTIF(AC$5:AC$48,"&lt;1979/4/2")-AB68</f>
        <v>2</v>
      </c>
      <c r="AD68" s="22">
        <f>SUM(AE$50:AE67)</f>
        <v>2</v>
      </c>
      <c r="AE68" s="7">
        <f t="shared" ref="AE68:AG68" si="208">COUNTIF(AE$5:AE$48,"&lt;1979/4/2")-AD68</f>
        <v>1</v>
      </c>
      <c r="AF68" s="22">
        <f>SUM(AG$50:AG67)</f>
        <v>1</v>
      </c>
      <c r="AG68" s="7">
        <f t="shared" si="208"/>
        <v>1</v>
      </c>
    </row>
    <row r="69" spans="1:33">
      <c r="A69" s="7" t="s">
        <v>382</v>
      </c>
      <c r="B69" s="22">
        <f>SUM(C$50:C68)</f>
        <v>35</v>
      </c>
      <c r="C69" s="7">
        <f>COUNTIF(C$5:C$48,"&lt;1980/4/2")-B69</f>
        <v>0</v>
      </c>
      <c r="D69" s="22">
        <f>SUM(E$50:E68)</f>
        <v>33</v>
      </c>
      <c r="E69" s="21">
        <f>COUNTIF(E$5:E$48,"&lt;1980/4/2")-D69</f>
        <v>3</v>
      </c>
      <c r="F69" s="22">
        <f>SUM(G$50:G68)</f>
        <v>25</v>
      </c>
      <c r="G69" s="7">
        <f>COUNTIF(G$5:G$48,"&lt;1980/4/2")-F69</f>
        <v>1</v>
      </c>
      <c r="H69" s="22">
        <f>SUM(I$50:I68)</f>
        <v>26</v>
      </c>
      <c r="I69" s="7">
        <f>COUNTIF(I$5:I$48,"&lt;1980/4/2")-H69</f>
        <v>1</v>
      </c>
      <c r="J69" s="22">
        <f>SUM(K$50:K68)</f>
        <v>25</v>
      </c>
      <c r="K69" s="7">
        <f t="shared" ref="K69" si="209">COUNTIF(K$5:K$48,"&lt;1980/4/2")-J69</f>
        <v>1</v>
      </c>
      <c r="L69" s="22">
        <f>SUM(M$50:M68)</f>
        <v>19</v>
      </c>
      <c r="M69" s="7">
        <f t="shared" ref="M69" si="210">COUNTIF(M$5:M$48,"&lt;1980/4/2")-L69</f>
        <v>6</v>
      </c>
      <c r="N69" s="22">
        <f>SUM(O$50:O68)</f>
        <v>12</v>
      </c>
      <c r="O69" s="7">
        <f t="shared" ref="O69" si="211">COUNTIF(O$5:O$48,"&lt;1980/4/2")-N69</f>
        <v>4</v>
      </c>
      <c r="P69" s="22">
        <f>SUM(Q$50:Q68)</f>
        <v>12</v>
      </c>
      <c r="Q69" s="7">
        <f t="shared" ref="Q69" si="212">COUNTIF(Q$5:Q$48,"&lt;1980/4/2")-P69</f>
        <v>5</v>
      </c>
      <c r="R69" s="22">
        <f>SUM(S$50:S68)</f>
        <v>12</v>
      </c>
      <c r="S69" s="7">
        <f t="shared" ref="S69" si="213">COUNTIF(S$5:S$48,"&lt;1980/4/2")-R69</f>
        <v>4</v>
      </c>
      <c r="T69" s="22">
        <f>SUM(U$50:U68)</f>
        <v>11</v>
      </c>
      <c r="U69" s="7">
        <f t="shared" ref="U69" si="214">COUNTIF(U$5:U$48,"&lt;1980/4/2")-T69</f>
        <v>5</v>
      </c>
      <c r="V69" s="22">
        <f>SUM(W$50:W68)</f>
        <v>9</v>
      </c>
      <c r="W69" s="7">
        <f t="shared" ref="W69" si="215">COUNTIF(W$5:W$48,"&lt;1980/4/2")-V69</f>
        <v>5</v>
      </c>
      <c r="X69" s="22">
        <f>SUM(Y$50:Y68)</f>
        <v>8</v>
      </c>
      <c r="Y69" s="7">
        <f t="shared" ref="Y69" si="216">COUNTIF(Y$5:Y$48,"&lt;1980/4/2")-X69</f>
        <v>4</v>
      </c>
      <c r="Z69" s="22">
        <f>SUM(AA$50:AA68)</f>
        <v>5</v>
      </c>
      <c r="AA69" s="7">
        <f t="shared" ref="AA69" si="217">COUNTIF(AA$5:AA$48,"&lt;1980/4/2")-Z69</f>
        <v>4</v>
      </c>
      <c r="AB69" s="22">
        <f>SUM(AC$50:AC68)</f>
        <v>4</v>
      </c>
      <c r="AC69" s="7">
        <f t="shared" ref="AC69" si="218">COUNTIF(AC$5:AC$48,"&lt;1980/4/2")-AB69</f>
        <v>4</v>
      </c>
      <c r="AD69" s="22">
        <f>SUM(AE$50:AE68)</f>
        <v>3</v>
      </c>
      <c r="AE69" s="7">
        <f t="shared" ref="AE69:AG69" si="219">COUNTIF(AE$5:AE$48,"&lt;1980/4/2")-AD69</f>
        <v>3</v>
      </c>
      <c r="AF69" s="22">
        <f>SUM(AG$50:AG68)</f>
        <v>2</v>
      </c>
      <c r="AG69" s="7">
        <f t="shared" si="219"/>
        <v>3</v>
      </c>
    </row>
    <row r="70" spans="1:33">
      <c r="A70" s="7" t="s">
        <v>383</v>
      </c>
      <c r="B70" s="22">
        <f>SUM(C$50:C69)</f>
        <v>35</v>
      </c>
      <c r="C70" s="7">
        <f>COUNTIF(C$5:C$48,"&lt;1981/4/2")-B70</f>
        <v>0</v>
      </c>
      <c r="D70" s="22">
        <f>SUM(E$50:E69)</f>
        <v>36</v>
      </c>
      <c r="E70" s="7">
        <f>COUNTIF(E$5:E$48,"&lt;1981/4/2")-D70</f>
        <v>0</v>
      </c>
      <c r="F70" s="22">
        <f>SUM(G$50:G69)</f>
        <v>26</v>
      </c>
      <c r="G70" s="21">
        <f>COUNTIF(G$5:G$48,"&lt;1981/4/2")-F70</f>
        <v>4</v>
      </c>
      <c r="H70" s="22">
        <f>SUM(I$50:I69)</f>
        <v>27</v>
      </c>
      <c r="I70" s="7">
        <f>COUNTIF(I$5:I$48,"&lt;1981/4/2")-H70</f>
        <v>4</v>
      </c>
      <c r="J70" s="22">
        <f>SUM(K$50:K69)</f>
        <v>26</v>
      </c>
      <c r="K70" s="7">
        <f t="shared" ref="K70" si="220">COUNTIF(K$5:K$48,"&lt;1981/4/2")-J70</f>
        <v>3</v>
      </c>
      <c r="L70" s="22">
        <f>SUM(M$50:M69)</f>
        <v>25</v>
      </c>
      <c r="M70" s="7">
        <f t="shared" ref="M70" si="221">COUNTIF(M$5:M$48,"&lt;1981/4/2")-L70</f>
        <v>3</v>
      </c>
      <c r="N70" s="22">
        <f>SUM(O$50:O69)</f>
        <v>16</v>
      </c>
      <c r="O70" s="7">
        <f t="shared" ref="O70" si="222">COUNTIF(O$5:O$48,"&lt;1981/4/2")-N70</f>
        <v>2</v>
      </c>
      <c r="P70" s="22">
        <f>SUM(Q$50:Q69)</f>
        <v>17</v>
      </c>
      <c r="Q70" s="7">
        <f t="shared" ref="Q70" si="223">COUNTIF(Q$5:Q$48,"&lt;1981/4/2")-P70</f>
        <v>1</v>
      </c>
      <c r="R70" s="22">
        <f>SUM(S$50:S69)</f>
        <v>16</v>
      </c>
      <c r="S70" s="7">
        <f t="shared" ref="S70" si="224">COUNTIF(S$5:S$48,"&lt;1981/4/2")-R70</f>
        <v>0</v>
      </c>
      <c r="T70" s="22">
        <f>SUM(U$50:U69)</f>
        <v>16</v>
      </c>
      <c r="U70" s="7">
        <f t="shared" ref="U70" si="225">COUNTIF(U$5:U$48,"&lt;1981/4/2")-T70</f>
        <v>0</v>
      </c>
      <c r="V70" s="22">
        <f>SUM(W$50:W69)</f>
        <v>14</v>
      </c>
      <c r="W70" s="7">
        <f t="shared" ref="W70" si="226">COUNTIF(W$5:W$48,"&lt;1981/4/2")-V70</f>
        <v>0</v>
      </c>
      <c r="X70" s="22">
        <f>SUM(Y$50:Y69)</f>
        <v>12</v>
      </c>
      <c r="Y70" s="7">
        <f t="shared" ref="Y70" si="227">COUNTIF(Y$5:Y$48,"&lt;1981/4/2")-X70</f>
        <v>0</v>
      </c>
      <c r="Z70" s="22">
        <f>SUM(AA$50:AA69)</f>
        <v>9</v>
      </c>
      <c r="AA70" s="7">
        <f t="shared" ref="AA70" si="228">COUNTIF(AA$5:AA$48,"&lt;1981/4/2")-Z70</f>
        <v>0</v>
      </c>
      <c r="AB70" s="22">
        <f>SUM(AC$50:AC69)</f>
        <v>8</v>
      </c>
      <c r="AC70" s="7">
        <f t="shared" ref="AC70" si="229">COUNTIF(AC$5:AC$48,"&lt;1981/4/2")-AB70</f>
        <v>0</v>
      </c>
      <c r="AD70" s="22">
        <f>SUM(AE$50:AE69)</f>
        <v>6</v>
      </c>
      <c r="AE70" s="7">
        <f t="shared" ref="AE70:AG70" si="230">COUNTIF(AE$5:AE$48,"&lt;1981/4/2")-AD70</f>
        <v>0</v>
      </c>
      <c r="AF70" s="22">
        <f>SUM(AG$50:AG69)</f>
        <v>5</v>
      </c>
      <c r="AG70" s="7">
        <f t="shared" si="230"/>
        <v>0</v>
      </c>
    </row>
    <row r="71" spans="1:33">
      <c r="A71" s="7" t="s">
        <v>384</v>
      </c>
      <c r="B71" s="22">
        <f>SUM(C$50:C70)</f>
        <v>35</v>
      </c>
      <c r="C71" s="7">
        <f>COUNTIF(C$5:C$48,"&lt;1982/4/2")-B71</f>
        <v>0</v>
      </c>
      <c r="D71" s="22">
        <f>SUM(E$50:E70)</f>
        <v>36</v>
      </c>
      <c r="E71" s="7">
        <f>COUNTIF(E$5:E$48,"&lt;1982/4/2")-D71</f>
        <v>0</v>
      </c>
      <c r="F71" s="22">
        <f>SUM(G$50:G70)</f>
        <v>30</v>
      </c>
      <c r="G71" s="7">
        <f>COUNTIF(G$5:G$48,"&lt;1982/4/2")-F71</f>
        <v>0</v>
      </c>
      <c r="H71" s="22">
        <f>SUM(I$50:I70)</f>
        <v>31</v>
      </c>
      <c r="I71" s="21">
        <f>COUNTIF(I$5:I$48,"&lt;1982/4/2")-H71</f>
        <v>2</v>
      </c>
      <c r="J71" s="22">
        <f>SUM(K$50:K70)</f>
        <v>29</v>
      </c>
      <c r="K71" s="7">
        <f t="shared" ref="K71" si="231">COUNTIF(K$5:K$48,"&lt;1982/4/2")-J71</f>
        <v>3</v>
      </c>
      <c r="L71" s="22">
        <f>SUM(M$50:M70)</f>
        <v>28</v>
      </c>
      <c r="M71" s="7">
        <f t="shared" ref="M71" si="232">COUNTIF(M$5:M$48,"&lt;1982/4/2")-L71</f>
        <v>2</v>
      </c>
      <c r="N71" s="22">
        <f>SUM(O$50:O70)</f>
        <v>18</v>
      </c>
      <c r="O71" s="7">
        <f t="shared" ref="O71" si="233">COUNTIF(O$5:O$48,"&lt;1982/4/2")-N71</f>
        <v>3</v>
      </c>
      <c r="P71" s="22">
        <f>SUM(Q$50:Q70)</f>
        <v>18</v>
      </c>
      <c r="Q71" s="7">
        <f t="shared" ref="Q71" si="234">COUNTIF(Q$5:Q$48,"&lt;1982/4/2")-P71</f>
        <v>4</v>
      </c>
      <c r="R71" s="22">
        <f>SUM(S$50:S70)</f>
        <v>16</v>
      </c>
      <c r="S71" s="7">
        <f t="shared" ref="S71" si="235">COUNTIF(S$5:S$48,"&lt;1982/4/2")-R71</f>
        <v>3</v>
      </c>
      <c r="T71" s="22">
        <f>SUM(U$50:U70)</f>
        <v>16</v>
      </c>
      <c r="U71" s="7">
        <f t="shared" ref="U71" si="236">COUNTIF(U$5:U$48,"&lt;1982/4/2")-T71</f>
        <v>4</v>
      </c>
      <c r="V71" s="22">
        <f>SUM(W$50:W70)</f>
        <v>14</v>
      </c>
      <c r="W71" s="7">
        <f t="shared" ref="W71" si="237">COUNTIF(W$5:W$48,"&lt;1982/4/2")-V71</f>
        <v>4</v>
      </c>
      <c r="X71" s="22">
        <f>SUM(Y$50:Y70)</f>
        <v>12</v>
      </c>
      <c r="Y71" s="7">
        <f t="shared" ref="Y71" si="238">COUNTIF(Y$5:Y$48,"&lt;1982/4/2")-X71</f>
        <v>4</v>
      </c>
      <c r="Z71" s="22">
        <f>SUM(AA$50:AA70)</f>
        <v>9</v>
      </c>
      <c r="AA71" s="7">
        <f t="shared" ref="AA71" si="239">COUNTIF(AA$5:AA$48,"&lt;1982/4/2")-Z71</f>
        <v>3</v>
      </c>
      <c r="AB71" s="22">
        <f>SUM(AC$50:AC70)</f>
        <v>8</v>
      </c>
      <c r="AC71" s="7">
        <f t="shared" ref="AC71" si="240">COUNTIF(AC$5:AC$48,"&lt;1982/4/2")-AB71</f>
        <v>2</v>
      </c>
      <c r="AD71" s="22">
        <f>SUM(AE$50:AE70)</f>
        <v>6</v>
      </c>
      <c r="AE71" s="7">
        <f t="shared" ref="AE71:AG71" si="241">COUNTIF(AE$5:AE$48,"&lt;1982/4/2")-AD71</f>
        <v>1</v>
      </c>
      <c r="AF71" s="22">
        <f>SUM(AG$50:AG70)</f>
        <v>5</v>
      </c>
      <c r="AG71" s="7">
        <f t="shared" si="241"/>
        <v>2</v>
      </c>
    </row>
    <row r="72" spans="1:33">
      <c r="A72" s="7" t="s">
        <v>385</v>
      </c>
      <c r="B72" s="22">
        <f>SUM(C$50:C71)</f>
        <v>35</v>
      </c>
      <c r="C72" s="7">
        <f>COUNTIF(C$5:C$48,"&lt;1983/4/2")-B72</f>
        <v>0</v>
      </c>
      <c r="D72" s="22">
        <f>SUM(E$50:E71)</f>
        <v>36</v>
      </c>
      <c r="E72" s="7">
        <f>COUNTIF(E$5:E$48,"&lt;1983/4/2")-D72</f>
        <v>0</v>
      </c>
      <c r="F72" s="22">
        <f>SUM(G$50:G71)</f>
        <v>30</v>
      </c>
      <c r="G72" s="7">
        <f>COUNTIF(G$5:G$48,"&lt;1983/4/2")-F72</f>
        <v>0</v>
      </c>
      <c r="H72" s="22">
        <f>SUM(I$50:I71)</f>
        <v>33</v>
      </c>
      <c r="I72" s="7">
        <f>COUNTIF(I$5:I$48,"&lt;1983/4/2")-H72</f>
        <v>0</v>
      </c>
      <c r="J72" s="22">
        <f>SUM(K$50:K71)</f>
        <v>32</v>
      </c>
      <c r="K72" s="21">
        <f t="shared" ref="K72" si="242">COUNTIF(K$5:K$48,"&lt;1983/4/2")-J72</f>
        <v>1</v>
      </c>
      <c r="L72" s="22">
        <f>SUM(M$50:M71)</f>
        <v>30</v>
      </c>
      <c r="M72" s="7">
        <f t="shared" ref="M72" si="243">COUNTIF(M$5:M$48,"&lt;1983/4/2")-L72</f>
        <v>1</v>
      </c>
      <c r="N72" s="22">
        <f>SUM(O$50:O71)</f>
        <v>21</v>
      </c>
      <c r="O72" s="7">
        <f t="shared" ref="O72" si="244">COUNTIF(O$5:O$48,"&lt;1983/4/2")-N72</f>
        <v>1</v>
      </c>
      <c r="P72" s="22">
        <f>SUM(Q$50:Q71)</f>
        <v>22</v>
      </c>
      <c r="Q72" s="7">
        <f t="shared" ref="Q72" si="245">COUNTIF(Q$5:Q$48,"&lt;1983/4/2")-P72</f>
        <v>1</v>
      </c>
      <c r="R72" s="22">
        <f>SUM(S$50:S71)</f>
        <v>19</v>
      </c>
      <c r="S72" s="7">
        <f t="shared" ref="S72" si="246">COUNTIF(S$5:S$48,"&lt;1983/4/2")-R72</f>
        <v>1</v>
      </c>
      <c r="T72" s="22">
        <f>SUM(U$50:U71)</f>
        <v>20</v>
      </c>
      <c r="U72" s="7">
        <f t="shared" ref="U72" si="247">COUNTIF(U$5:U$48,"&lt;1983/4/2")-T72</f>
        <v>1</v>
      </c>
      <c r="V72" s="22">
        <f>SUM(W$50:W71)</f>
        <v>18</v>
      </c>
      <c r="W72" s="7">
        <f t="shared" ref="W72" si="248">COUNTIF(W$5:W$48,"&lt;1983/4/2")-V72</f>
        <v>1</v>
      </c>
      <c r="X72" s="22">
        <f>SUM(Y$50:Y71)</f>
        <v>16</v>
      </c>
      <c r="Y72" s="7">
        <f t="shared" ref="Y72" si="249">COUNTIF(Y$5:Y$48,"&lt;1983/4/2")-X72</f>
        <v>2</v>
      </c>
      <c r="Z72" s="22">
        <f>SUM(AA$50:AA71)</f>
        <v>12</v>
      </c>
      <c r="AA72" s="7">
        <f t="shared" ref="AA72" si="250">COUNTIF(AA$5:AA$48,"&lt;1983/4/2")-Z72</f>
        <v>2</v>
      </c>
      <c r="AB72" s="22">
        <f>SUM(AC$50:AC71)</f>
        <v>10</v>
      </c>
      <c r="AC72" s="7">
        <f t="shared" ref="AC72" si="251">COUNTIF(AC$5:AC$48,"&lt;1983/4/2")-AB72</f>
        <v>2</v>
      </c>
      <c r="AD72" s="22">
        <f>SUM(AE$50:AE71)</f>
        <v>7</v>
      </c>
      <c r="AE72" s="7">
        <f t="shared" ref="AE72:AG72" si="252">COUNTIF(AE$5:AE$48,"&lt;1983/4/2")-AD72</f>
        <v>2</v>
      </c>
      <c r="AF72" s="22">
        <f>SUM(AG$50:AG71)</f>
        <v>7</v>
      </c>
      <c r="AG72" s="7">
        <f t="shared" si="252"/>
        <v>2</v>
      </c>
    </row>
    <row r="73" spans="1:33">
      <c r="A73" s="7" t="s">
        <v>386</v>
      </c>
      <c r="B73" s="22">
        <f>SUM(C$50:C72)</f>
        <v>35</v>
      </c>
      <c r="C73" s="7">
        <f>COUNTIF(C$5:C$48,"&lt;1984/4/2")-B73</f>
        <v>0</v>
      </c>
      <c r="D73" s="22">
        <f>SUM(E$50:E72)</f>
        <v>36</v>
      </c>
      <c r="E73" s="7">
        <f>COUNTIF(E$5:E$48,"&lt;1984/4/2")-D73</f>
        <v>0</v>
      </c>
      <c r="F73" s="22">
        <f>SUM(G$50:G72)</f>
        <v>30</v>
      </c>
      <c r="G73" s="7">
        <f>COUNTIF(G$5:G$48,"&lt;1984/4/2")-F73</f>
        <v>0</v>
      </c>
      <c r="H73" s="22">
        <f>SUM(I$50:I72)</f>
        <v>33</v>
      </c>
      <c r="I73" s="7">
        <f>COUNTIF(I$5:I$48,"&lt;1984/4/2")-H73</f>
        <v>0</v>
      </c>
      <c r="J73" s="22">
        <f>SUM(K$50:K72)</f>
        <v>33</v>
      </c>
      <c r="K73" s="7">
        <f t="shared" ref="K73" si="253">COUNTIF(K$5:K$48,"&lt;1984/4/2")-J73</f>
        <v>0</v>
      </c>
      <c r="L73" s="22">
        <f>SUM(M$50:M72)</f>
        <v>31</v>
      </c>
      <c r="M73" s="21">
        <f t="shared" ref="M73" si="254">COUNTIF(M$5:M$48,"&lt;1984/4/2")-L73</f>
        <v>5</v>
      </c>
      <c r="N73" s="22">
        <f>SUM(O$50:O72)</f>
        <v>22</v>
      </c>
      <c r="O73" s="7">
        <f t="shared" ref="O73" si="255">COUNTIF(O$5:O$48,"&lt;1984/4/2")-N73</f>
        <v>4</v>
      </c>
      <c r="P73" s="22">
        <f>SUM(Q$50:Q72)</f>
        <v>23</v>
      </c>
      <c r="Q73" s="7">
        <f t="shared" ref="Q73" si="256">COUNTIF(Q$5:Q$48,"&lt;1984/4/2")-P73</f>
        <v>3</v>
      </c>
      <c r="R73" s="22">
        <f>SUM(S$50:S72)</f>
        <v>20</v>
      </c>
      <c r="S73" s="7">
        <f t="shared" ref="S73" si="257">COUNTIF(S$5:S$48,"&lt;1984/4/2")-R73</f>
        <v>3</v>
      </c>
      <c r="T73" s="22">
        <f>SUM(U$50:U72)</f>
        <v>21</v>
      </c>
      <c r="U73" s="7">
        <f t="shared" ref="U73" si="258">COUNTIF(U$5:U$48,"&lt;1984/4/2")-T73</f>
        <v>2</v>
      </c>
      <c r="V73" s="22">
        <f>SUM(W$50:W72)</f>
        <v>19</v>
      </c>
      <c r="W73" s="7">
        <f t="shared" ref="W73" si="259">COUNTIF(W$5:W$48,"&lt;1984/4/2")-V73</f>
        <v>1</v>
      </c>
      <c r="X73" s="22">
        <f>SUM(Y$50:Y72)</f>
        <v>18</v>
      </c>
      <c r="Y73" s="7">
        <f t="shared" ref="Y73" si="260">COUNTIF(Y$5:Y$48,"&lt;1984/4/2")-X73</f>
        <v>0</v>
      </c>
      <c r="Z73" s="22">
        <f>SUM(AA$50:AA72)</f>
        <v>14</v>
      </c>
      <c r="AA73" s="7">
        <f t="shared" ref="AA73" si="261">COUNTIF(AA$5:AA$48,"&lt;1984/4/2")-Z73</f>
        <v>0</v>
      </c>
      <c r="AB73" s="22">
        <f>SUM(AC$50:AC72)</f>
        <v>12</v>
      </c>
      <c r="AC73" s="7">
        <f t="shared" ref="AC73" si="262">COUNTIF(AC$5:AC$48,"&lt;1984/4/2")-AB73</f>
        <v>1</v>
      </c>
      <c r="AD73" s="22">
        <f>SUM(AE$50:AE72)</f>
        <v>9</v>
      </c>
      <c r="AE73" s="7">
        <f t="shared" ref="AE73:AG73" si="263">COUNTIF(AE$5:AE$48,"&lt;1984/4/2")-AD73</f>
        <v>1</v>
      </c>
      <c r="AF73" s="22">
        <f>SUM(AG$50:AG72)</f>
        <v>9</v>
      </c>
      <c r="AG73" s="7">
        <f t="shared" si="263"/>
        <v>1</v>
      </c>
    </row>
    <row r="74" spans="1:33">
      <c r="A74" s="7" t="s">
        <v>387</v>
      </c>
      <c r="B74" s="22">
        <f>SUM(C$50:C73)</f>
        <v>35</v>
      </c>
      <c r="C74" s="7">
        <f>COUNTIF(C$5:C$48,"&lt;1985/4/2")-B74</f>
        <v>0</v>
      </c>
      <c r="D74" s="22">
        <f>SUM(E$50:E73)</f>
        <v>36</v>
      </c>
      <c r="E74" s="7">
        <f>COUNTIF(E$5:E$48,"&lt;1985/4/2")-D74</f>
        <v>0</v>
      </c>
      <c r="F74" s="22">
        <f>SUM(G$50:G73)</f>
        <v>30</v>
      </c>
      <c r="G74" s="7">
        <f>COUNTIF(G$5:G$48,"&lt;1985/4/2")-F74</f>
        <v>0</v>
      </c>
      <c r="H74" s="22">
        <f>SUM(I$50:I73)</f>
        <v>33</v>
      </c>
      <c r="I74" s="7">
        <f>COUNTIF(I$5:I$48,"&lt;1985/4/2")-H74</f>
        <v>0</v>
      </c>
      <c r="J74" s="22">
        <f>SUM(K$50:K73)</f>
        <v>33</v>
      </c>
      <c r="K74" s="7">
        <f t="shared" ref="K74" si="264">COUNTIF(K$5:K$48,"&lt;1985/4/2")-J74</f>
        <v>0</v>
      </c>
      <c r="L74" s="22">
        <f>SUM(M$50:M73)</f>
        <v>36</v>
      </c>
      <c r="M74" s="7">
        <f t="shared" ref="M74" si="265">COUNTIF(M$5:M$48,"&lt;1985/4/2")-L74</f>
        <v>0</v>
      </c>
      <c r="N74" s="22">
        <f>SUM(O$50:O73)</f>
        <v>26</v>
      </c>
      <c r="O74" s="21">
        <f t="shared" ref="O74" si="266">COUNTIF(O$5:O$48,"&lt;1985/4/2")-N74</f>
        <v>2</v>
      </c>
      <c r="P74" s="22">
        <f>SUM(Q$50:Q73)</f>
        <v>26</v>
      </c>
      <c r="Q74" s="7">
        <f t="shared" ref="Q74" si="267">COUNTIF(Q$5:Q$48,"&lt;1985/4/2")-P74</f>
        <v>2</v>
      </c>
      <c r="R74" s="22">
        <f>SUM(S$50:S73)</f>
        <v>23</v>
      </c>
      <c r="S74" s="7">
        <f t="shared" ref="S74" si="268">COUNTIF(S$5:S$48,"&lt;1985/4/2")-R74</f>
        <v>1</v>
      </c>
      <c r="T74" s="22">
        <f>SUM(U$50:U73)</f>
        <v>23</v>
      </c>
      <c r="U74" s="7">
        <f t="shared" ref="U74" si="269">COUNTIF(U$5:U$48,"&lt;1985/4/2")-T74</f>
        <v>1</v>
      </c>
      <c r="V74" s="22">
        <f>SUM(W$50:W73)</f>
        <v>20</v>
      </c>
      <c r="W74" s="7">
        <f t="shared" ref="W74" si="270">COUNTIF(W$5:W$48,"&lt;1985/4/2")-V74</f>
        <v>1</v>
      </c>
      <c r="X74" s="22">
        <f>SUM(Y$50:Y73)</f>
        <v>18</v>
      </c>
      <c r="Y74" s="7">
        <f t="shared" ref="Y74" si="271">COUNTIF(Y$5:Y$48,"&lt;1985/4/2")-X74</f>
        <v>1</v>
      </c>
      <c r="Z74" s="22">
        <f>SUM(AA$50:AA73)</f>
        <v>14</v>
      </c>
      <c r="AA74" s="7">
        <f t="shared" ref="AA74" si="272">COUNTIF(AA$5:AA$48,"&lt;1985/4/2")-Z74</f>
        <v>1</v>
      </c>
      <c r="AB74" s="22">
        <f>SUM(AC$50:AC73)</f>
        <v>13</v>
      </c>
      <c r="AC74" s="7">
        <f t="shared" ref="AC74" si="273">COUNTIF(AC$5:AC$48,"&lt;1985/4/2")-AB74</f>
        <v>1</v>
      </c>
      <c r="AD74" s="22">
        <f>SUM(AE$50:AE73)</f>
        <v>10</v>
      </c>
      <c r="AE74" s="7">
        <f t="shared" ref="AE74:AG74" si="274">COUNTIF(AE$5:AE$48,"&lt;1985/4/2")-AD74</f>
        <v>1</v>
      </c>
      <c r="AF74" s="22">
        <f>SUM(AG$50:AG73)</f>
        <v>10</v>
      </c>
      <c r="AG74" s="7">
        <f t="shared" si="274"/>
        <v>2</v>
      </c>
    </row>
    <row r="75" spans="1:33">
      <c r="A75" s="7" t="s">
        <v>388</v>
      </c>
      <c r="B75" s="22">
        <f>SUM(C$50:C74)</f>
        <v>35</v>
      </c>
      <c r="C75" s="7">
        <f>COUNTIF(C$5:C$48,"&lt;1986/4/2")-B75</f>
        <v>0</v>
      </c>
      <c r="D75" s="22">
        <f>SUM(E$50:E74)</f>
        <v>36</v>
      </c>
      <c r="E75" s="7">
        <f>COUNTIF(E$5:E$48,"&lt;1986/4/2")-D75</f>
        <v>0</v>
      </c>
      <c r="F75" s="22">
        <f>SUM(G$50:G74)</f>
        <v>30</v>
      </c>
      <c r="G75" s="7">
        <f>COUNTIF(G$5:G$48,"&lt;1986/4/2")-F75</f>
        <v>0</v>
      </c>
      <c r="H75" s="22">
        <f>SUM(I$50:I74)</f>
        <v>33</v>
      </c>
      <c r="I75" s="7">
        <f>COUNTIF(I$5:I$48,"&lt;1986/4/2")-H75</f>
        <v>0</v>
      </c>
      <c r="J75" s="22">
        <f>SUM(K$50:K74)</f>
        <v>33</v>
      </c>
      <c r="K75" s="7">
        <f t="shared" ref="K75" si="275">COUNTIF(K$5:K$48,"&lt;1986/4/2")-J75</f>
        <v>0</v>
      </c>
      <c r="L75" s="22">
        <f>SUM(M$50:M74)</f>
        <v>36</v>
      </c>
      <c r="M75" s="7">
        <f t="shared" ref="M75" si="276">COUNTIF(M$5:M$48,"&lt;1986/4/2")-L75</f>
        <v>0</v>
      </c>
      <c r="N75" s="22">
        <f>SUM(O$50:O74)</f>
        <v>28</v>
      </c>
      <c r="O75" s="7">
        <f t="shared" ref="O75" si="277">COUNTIF(O$5:O$48,"&lt;1986/4/2")-N75</f>
        <v>0</v>
      </c>
      <c r="P75" s="22">
        <f>SUM(Q$50:Q74)</f>
        <v>28</v>
      </c>
      <c r="Q75" s="21">
        <f t="shared" ref="Q75" si="278">COUNTIF(Q$5:Q$48,"&lt;1986/4/2")-P75</f>
        <v>2</v>
      </c>
      <c r="R75" s="22">
        <f>SUM(S$50:S74)</f>
        <v>24</v>
      </c>
      <c r="S75" s="7">
        <f t="shared" ref="S75" si="279">COUNTIF(S$5:S$48,"&lt;1986/4/2")-R75</f>
        <v>2</v>
      </c>
      <c r="T75" s="22">
        <f>SUM(U$50:U74)</f>
        <v>24</v>
      </c>
      <c r="U75" s="7">
        <f t="shared" ref="U75" si="280">COUNTIF(U$5:U$48,"&lt;1986/4/2")-T75</f>
        <v>2</v>
      </c>
      <c r="V75" s="22">
        <f>SUM(W$50:W74)</f>
        <v>21</v>
      </c>
      <c r="W75" s="7">
        <f t="shared" ref="W75" si="281">COUNTIF(W$5:W$48,"&lt;1986/4/2")-V75</f>
        <v>0</v>
      </c>
      <c r="X75" s="22">
        <f>SUM(Y$50:Y74)</f>
        <v>19</v>
      </c>
      <c r="Y75" s="7">
        <f t="shared" ref="Y75" si="282">COUNTIF(Y$5:Y$48,"&lt;1986/4/2")-X75</f>
        <v>1</v>
      </c>
      <c r="Z75" s="22">
        <f>SUM(AA$50:AA74)</f>
        <v>15</v>
      </c>
      <c r="AA75" s="7">
        <f t="shared" ref="AA75" si="283">COUNTIF(AA$5:AA$48,"&lt;1986/4/2")-Z75</f>
        <v>0</v>
      </c>
      <c r="AB75" s="22">
        <f>SUM(AC$50:AC74)</f>
        <v>14</v>
      </c>
      <c r="AC75" s="7">
        <f t="shared" ref="AC75" si="284">COUNTIF(AC$5:AC$48,"&lt;1986/4/2")-AB75</f>
        <v>1</v>
      </c>
      <c r="AD75" s="22">
        <f>SUM(AE$50:AE74)</f>
        <v>11</v>
      </c>
      <c r="AE75" s="7">
        <f t="shared" ref="AE75:AG75" si="285">COUNTIF(AE$5:AE$48,"&lt;1986/4/2")-AD75</f>
        <v>1</v>
      </c>
      <c r="AF75" s="22">
        <f>SUM(AG$50:AG74)</f>
        <v>12</v>
      </c>
      <c r="AG75" s="7">
        <f t="shared" si="285"/>
        <v>1</v>
      </c>
    </row>
    <row r="76" spans="1:33">
      <c r="A76" s="7" t="s">
        <v>389</v>
      </c>
      <c r="B76" s="22">
        <f>SUM(C$50:C75)</f>
        <v>35</v>
      </c>
      <c r="C76" s="7">
        <f>COUNTIF(C$5:C$48,"&lt;1987/4/2")-B76</f>
        <v>0</v>
      </c>
      <c r="D76" s="22">
        <f>SUM(E$50:E75)</f>
        <v>36</v>
      </c>
      <c r="E76" s="7">
        <f>COUNTIF(E$5:E$48,"&lt;1987/4/2")-D76</f>
        <v>0</v>
      </c>
      <c r="F76" s="22">
        <f>SUM(G$50:G75)</f>
        <v>30</v>
      </c>
      <c r="G76" s="7">
        <f>COUNTIF(G$5:G$48,"&lt;1987/4/2")-F76</f>
        <v>0</v>
      </c>
      <c r="H76" s="22">
        <f>SUM(I$50:I75)</f>
        <v>33</v>
      </c>
      <c r="I76" s="7">
        <f>COUNTIF(I$5:I$48,"&lt;1987/4/2")-H76</f>
        <v>0</v>
      </c>
      <c r="J76" s="22">
        <f>SUM(K$50:K75)</f>
        <v>33</v>
      </c>
      <c r="K76" s="7">
        <f t="shared" ref="K76" si="286">COUNTIF(K$5:K$48,"&lt;1987/4/2")-J76</f>
        <v>0</v>
      </c>
      <c r="L76" s="22">
        <f>SUM(M$50:M75)</f>
        <v>36</v>
      </c>
      <c r="M76" s="7">
        <f t="shared" ref="M76" si="287">COUNTIF(M$5:M$48,"&lt;1987/4/2")-L76</f>
        <v>0</v>
      </c>
      <c r="N76" s="22">
        <f>SUM(O$50:O75)</f>
        <v>28</v>
      </c>
      <c r="O76" s="7">
        <f t="shared" ref="O76" si="288">COUNTIF(O$5:O$48,"&lt;1987/4/2")-N76</f>
        <v>0</v>
      </c>
      <c r="P76" s="22">
        <f>SUM(Q$50:Q75)</f>
        <v>30</v>
      </c>
      <c r="Q76" s="7">
        <f t="shared" ref="Q76" si="289">COUNTIF(Q$5:Q$48,"&lt;1987/4/2")-P76</f>
        <v>0</v>
      </c>
      <c r="R76" s="22">
        <f>SUM(S$50:S75)</f>
        <v>26</v>
      </c>
      <c r="S76" s="21">
        <f t="shared" ref="S76" si="290">COUNTIF(S$5:S$48,"&lt;1987/4/2")-R76</f>
        <v>6</v>
      </c>
      <c r="T76" s="22">
        <f>SUM(U$50:U75)</f>
        <v>26</v>
      </c>
      <c r="U76" s="7">
        <f t="shared" ref="U76" si="291">COUNTIF(U$5:U$48,"&lt;1987/4/2")-T76</f>
        <v>5</v>
      </c>
      <c r="V76" s="22">
        <f>SUM(W$50:W75)</f>
        <v>21</v>
      </c>
      <c r="W76" s="7">
        <f t="shared" ref="W76" si="292">COUNTIF(W$5:W$48,"&lt;1987/4/2")-V76</f>
        <v>3</v>
      </c>
      <c r="X76" s="22">
        <f>SUM(Y$50:Y75)</f>
        <v>20</v>
      </c>
      <c r="Y76" s="7">
        <f t="shared" ref="Y76" si="293">COUNTIF(Y$5:Y$48,"&lt;1987/4/2")-X76</f>
        <v>3</v>
      </c>
      <c r="Z76" s="22">
        <f>SUM(AA$50:AA75)</f>
        <v>15</v>
      </c>
      <c r="AA76" s="7">
        <f t="shared" ref="AA76" si="294">COUNTIF(AA$5:AA$48,"&lt;1987/4/2")-Z76</f>
        <v>5</v>
      </c>
      <c r="AB76" s="22">
        <f>SUM(AC$50:AC75)</f>
        <v>15</v>
      </c>
      <c r="AC76" s="7">
        <f t="shared" ref="AC76" si="295">COUNTIF(AC$5:AC$48,"&lt;1987/4/2")-AB76</f>
        <v>2</v>
      </c>
      <c r="AD76" s="22">
        <f>SUM(AE$50:AE75)</f>
        <v>12</v>
      </c>
      <c r="AE76" s="7">
        <f t="shared" ref="AE76:AG76" si="296">COUNTIF(AE$5:AE$48,"&lt;1987/4/2")-AD76</f>
        <v>2</v>
      </c>
      <c r="AF76" s="22">
        <f>SUM(AG$50:AG75)</f>
        <v>13</v>
      </c>
      <c r="AG76" s="7">
        <f t="shared" si="296"/>
        <v>2</v>
      </c>
    </row>
    <row r="77" spans="1:33">
      <c r="A77" s="7" t="s">
        <v>390</v>
      </c>
      <c r="B77" s="22">
        <f>SUM(C$50:C76)</f>
        <v>35</v>
      </c>
      <c r="C77" s="7">
        <f>COUNTIF(C$5:C$48,"&lt;1988/4/2")-B77</f>
        <v>0</v>
      </c>
      <c r="D77" s="22">
        <f>SUM(E$50:E76)</f>
        <v>36</v>
      </c>
      <c r="E77" s="7">
        <f>COUNTIF(E$5:E$48,"&lt;1988/4/2")-D77</f>
        <v>0</v>
      </c>
      <c r="F77" s="22">
        <f>SUM(G$50:G76)</f>
        <v>30</v>
      </c>
      <c r="G77" s="7">
        <f>COUNTIF(G$5:G$48,"&lt;1988/4/2")-F77</f>
        <v>0</v>
      </c>
      <c r="H77" s="22">
        <f>SUM(I$50:I76)</f>
        <v>33</v>
      </c>
      <c r="I77" s="7">
        <f>COUNTIF(I$5:I$48,"&lt;1988/4/2")-H77</f>
        <v>0</v>
      </c>
      <c r="J77" s="22">
        <f>SUM(K$50:K76)</f>
        <v>33</v>
      </c>
      <c r="K77" s="7">
        <f t="shared" ref="K77" si="297">COUNTIF(K$5:K$48,"&lt;1988/4/2")-J77</f>
        <v>0</v>
      </c>
      <c r="L77" s="22">
        <f>SUM(M$50:M76)</f>
        <v>36</v>
      </c>
      <c r="M77" s="7">
        <f t="shared" ref="M77" si="298">COUNTIF(M$5:M$48,"&lt;1988/4/2")-L77</f>
        <v>0</v>
      </c>
      <c r="N77" s="22">
        <f>SUM(O$50:O76)</f>
        <v>28</v>
      </c>
      <c r="O77" s="7">
        <f t="shared" ref="O77" si="299">COUNTIF(O$5:O$48,"&lt;1988/4/2")-N77</f>
        <v>0</v>
      </c>
      <c r="P77" s="22">
        <f>SUM(Q$50:Q76)</f>
        <v>30</v>
      </c>
      <c r="Q77" s="7">
        <f t="shared" ref="Q77" si="300">COUNTIF(Q$5:Q$48,"&lt;1988/4/2")-P77</f>
        <v>0</v>
      </c>
      <c r="R77" s="22">
        <f>SUM(S$50:S76)</f>
        <v>32</v>
      </c>
      <c r="S77" s="7">
        <f t="shared" ref="S77" si="301">COUNTIF(S$5:S$48,"&lt;1988/4/2")-R77</f>
        <v>0</v>
      </c>
      <c r="T77" s="22">
        <f>SUM(U$50:U76)</f>
        <v>31</v>
      </c>
      <c r="U77" s="21">
        <f t="shared" ref="U77" si="302">COUNTIF(U$5:U$48,"&lt;1988/4/2")-T77</f>
        <v>4</v>
      </c>
      <c r="V77" s="22">
        <f>SUM(W$50:W76)</f>
        <v>24</v>
      </c>
      <c r="W77" s="7">
        <f t="shared" ref="W77" si="303">COUNTIF(W$5:W$48,"&lt;1988/4/2")-V77</f>
        <v>4</v>
      </c>
      <c r="X77" s="22">
        <f>SUM(Y$50:Y76)</f>
        <v>23</v>
      </c>
      <c r="Y77" s="7">
        <f t="shared" ref="Y77" si="304">COUNTIF(Y$5:Y$48,"&lt;1988/4/2")-X77</f>
        <v>4</v>
      </c>
      <c r="Z77" s="22">
        <f>SUM(AA$50:AA76)</f>
        <v>20</v>
      </c>
      <c r="AA77" s="7">
        <f t="shared" ref="AA77" si="305">COUNTIF(AA$5:AA$48,"&lt;1988/4/2")-Z77</f>
        <v>2</v>
      </c>
      <c r="AB77" s="22">
        <f>SUM(AC$50:AC76)</f>
        <v>17</v>
      </c>
      <c r="AC77" s="7">
        <f t="shared" ref="AC77" si="306">COUNTIF(AC$5:AC$48,"&lt;1988/4/2")-AB77</f>
        <v>4</v>
      </c>
      <c r="AD77" s="22">
        <f>SUM(AE$50:AE76)</f>
        <v>14</v>
      </c>
      <c r="AE77" s="7">
        <f t="shared" ref="AE77:AG77" si="307">COUNTIF(AE$5:AE$48,"&lt;1988/4/2")-AD77</f>
        <v>2</v>
      </c>
      <c r="AF77" s="22">
        <f>SUM(AG$50:AG76)</f>
        <v>15</v>
      </c>
      <c r="AG77" s="7">
        <f t="shared" si="307"/>
        <v>4</v>
      </c>
    </row>
    <row r="78" spans="1:33">
      <c r="A78" s="7" t="s">
        <v>391</v>
      </c>
      <c r="B78" s="22">
        <f>SUM(C$50:C77)</f>
        <v>35</v>
      </c>
      <c r="C78" s="7">
        <f>COUNTIF(C$5:C$48,"&lt;1989/4/2")-B78</f>
        <v>0</v>
      </c>
      <c r="D78" s="22">
        <f>SUM(E$50:E77)</f>
        <v>36</v>
      </c>
      <c r="E78" s="7">
        <f>COUNTIF(E$5:E$48,"&lt;1989/4/2")-D78</f>
        <v>0</v>
      </c>
      <c r="F78" s="22">
        <f>SUM(G$50:G77)</f>
        <v>30</v>
      </c>
      <c r="G78" s="7">
        <f>COUNTIF(G$5:G$48,"&lt;1989/4/2")-F78</f>
        <v>0</v>
      </c>
      <c r="H78" s="22">
        <f>SUM(I$50:I77)</f>
        <v>33</v>
      </c>
      <c r="I78" s="7">
        <f>COUNTIF(I$5:I$48,"&lt;1989/4/2")-H78</f>
        <v>0</v>
      </c>
      <c r="J78" s="22">
        <f>SUM(K$50:K77)</f>
        <v>33</v>
      </c>
      <c r="K78" s="7">
        <f t="shared" ref="K78" si="308">COUNTIF(K$5:K$48,"&lt;1989/4/2")-J78</f>
        <v>0</v>
      </c>
      <c r="L78" s="22">
        <f>SUM(M$50:M77)</f>
        <v>36</v>
      </c>
      <c r="M78" s="7">
        <f t="shared" ref="M78" si="309">COUNTIF(M$5:M$48,"&lt;1989/4/2")-L78</f>
        <v>0</v>
      </c>
      <c r="N78" s="22">
        <f>SUM(O$50:O77)</f>
        <v>28</v>
      </c>
      <c r="O78" s="7">
        <f t="shared" ref="O78" si="310">COUNTIF(O$5:O$48,"&lt;1989/4/2")-N78</f>
        <v>0</v>
      </c>
      <c r="P78" s="22">
        <f>SUM(Q$50:Q77)</f>
        <v>30</v>
      </c>
      <c r="Q78" s="7">
        <f t="shared" ref="Q78" si="311">COUNTIF(Q$5:Q$48,"&lt;1989/4/2")-P78</f>
        <v>0</v>
      </c>
      <c r="R78" s="22">
        <f>SUM(S$50:S77)</f>
        <v>32</v>
      </c>
      <c r="S78" s="7">
        <f t="shared" ref="S78" si="312">COUNTIF(S$5:S$48,"&lt;1989/4/2")-R78</f>
        <v>0</v>
      </c>
      <c r="T78" s="22">
        <f>SUM(U$50:U77)</f>
        <v>35</v>
      </c>
      <c r="U78" s="7">
        <f t="shared" ref="U78" si="313">COUNTIF(U$5:U$48,"&lt;1989/4/2")-T78</f>
        <v>1</v>
      </c>
      <c r="V78" s="22">
        <f>SUM(W$50:W77)</f>
        <v>28</v>
      </c>
      <c r="W78" s="21">
        <f t="shared" ref="W78" si="314">COUNTIF(W$5:W$48,"&lt;1989/4/2")-V78</f>
        <v>1</v>
      </c>
      <c r="X78" s="22">
        <f>SUM(Y$50:Y77)</f>
        <v>27</v>
      </c>
      <c r="Y78" s="7">
        <f t="shared" ref="Y78" si="315">COUNTIF(Y$5:Y$48,"&lt;1989/4/2")-X78</f>
        <v>1</v>
      </c>
      <c r="Z78" s="22">
        <f>SUM(AA$50:AA77)</f>
        <v>22</v>
      </c>
      <c r="AA78" s="7">
        <f t="shared" ref="AA78" si="316">COUNTIF(AA$5:AA$48,"&lt;1989/4/2")-Z78</f>
        <v>1</v>
      </c>
      <c r="AB78" s="22">
        <f>SUM(AC$50:AC77)</f>
        <v>21</v>
      </c>
      <c r="AC78" s="7">
        <f t="shared" ref="AC78" si="317">COUNTIF(AC$5:AC$48,"&lt;1989/4/2")-AB78</f>
        <v>2</v>
      </c>
      <c r="AD78" s="22">
        <f>SUM(AE$50:AE77)</f>
        <v>16</v>
      </c>
      <c r="AE78" s="7">
        <f t="shared" ref="AE78:AG78" si="318">COUNTIF(AE$5:AE$48,"&lt;1989/4/2")-AD78</f>
        <v>2</v>
      </c>
      <c r="AF78" s="22">
        <f>SUM(AG$50:AG77)</f>
        <v>19</v>
      </c>
      <c r="AG78" s="7">
        <f t="shared" si="318"/>
        <v>2</v>
      </c>
    </row>
    <row r="79" spans="1:33">
      <c r="A79" s="7" t="s">
        <v>392</v>
      </c>
      <c r="B79" s="22">
        <f>SUM(C$50:C78)</f>
        <v>35</v>
      </c>
      <c r="C79" s="7">
        <f>COUNTIF(C$5:C$48,"&lt;1990/4/2")-B79</f>
        <v>0</v>
      </c>
      <c r="D79" s="22">
        <f>SUM(E$50:E78)</f>
        <v>36</v>
      </c>
      <c r="E79" s="7">
        <f>COUNTIF(E$5:E$48,"&lt;1990/4/2")-D79</f>
        <v>0</v>
      </c>
      <c r="F79" s="22">
        <f>SUM(G$50:G78)</f>
        <v>30</v>
      </c>
      <c r="G79" s="7">
        <f>COUNTIF(G$5:G$48,"&lt;1990/4/2")-F79</f>
        <v>0</v>
      </c>
      <c r="H79" s="22">
        <f>SUM(I$50:I78)</f>
        <v>33</v>
      </c>
      <c r="I79" s="7">
        <f>COUNTIF(I$5:I$48,"&lt;1990/4/2")-H79</f>
        <v>0</v>
      </c>
      <c r="J79" s="22">
        <f>SUM(K$50:K78)</f>
        <v>33</v>
      </c>
      <c r="K79" s="7">
        <f t="shared" ref="K79" si="319">COUNTIF(K$5:K$48,"&lt;1990/4/2")-J79</f>
        <v>0</v>
      </c>
      <c r="L79" s="22">
        <f>SUM(M$50:M78)</f>
        <v>36</v>
      </c>
      <c r="M79" s="7">
        <f t="shared" ref="M79" si="320">COUNTIF(M$5:M$48,"&lt;1990/4/2")-L79</f>
        <v>0</v>
      </c>
      <c r="N79" s="22">
        <f>SUM(O$50:O78)</f>
        <v>28</v>
      </c>
      <c r="O79" s="7">
        <f t="shared" ref="O79" si="321">COUNTIF(O$5:O$48,"&lt;1990/4/2")-N79</f>
        <v>0</v>
      </c>
      <c r="P79" s="22">
        <f>SUM(Q$50:Q78)</f>
        <v>30</v>
      </c>
      <c r="Q79" s="7">
        <f t="shared" ref="Q79" si="322">COUNTIF(Q$5:Q$48,"&lt;1990/4/2")-P79</f>
        <v>0</v>
      </c>
      <c r="R79" s="22">
        <f>SUM(S$50:S78)</f>
        <v>32</v>
      </c>
      <c r="S79" s="7">
        <f t="shared" ref="S79" si="323">COUNTIF(S$5:S$48,"&lt;1990/4/2")-R79</f>
        <v>0</v>
      </c>
      <c r="T79" s="22">
        <f>SUM(U$50:U78)</f>
        <v>36</v>
      </c>
      <c r="U79" s="7">
        <f t="shared" ref="U79" si="324">COUNTIF(U$5:U$48,"&lt;1990/4/2")-T79</f>
        <v>0</v>
      </c>
      <c r="V79" s="22">
        <f>SUM(W$50:W78)</f>
        <v>29</v>
      </c>
      <c r="W79" s="7">
        <f t="shared" ref="W79" si="325">COUNTIF(W$5:W$48,"&lt;1990/4/2")-V79</f>
        <v>0</v>
      </c>
      <c r="X79" s="22">
        <f>SUM(Y$50:Y78)</f>
        <v>28</v>
      </c>
      <c r="Y79" s="21">
        <f t="shared" ref="Y79" si="326">COUNTIF(Y$5:Y$48,"&lt;1990/4/2")-X79</f>
        <v>3</v>
      </c>
      <c r="Z79" s="22">
        <f>SUM(AA$50:AA78)</f>
        <v>23</v>
      </c>
      <c r="AA79" s="7">
        <f t="shared" ref="AA79" si="327">COUNTIF(AA$5:AA$48,"&lt;1990/4/2")-Z79</f>
        <v>3</v>
      </c>
      <c r="AB79" s="22">
        <f>SUM(AC$50:AC78)</f>
        <v>23</v>
      </c>
      <c r="AC79" s="7">
        <f t="shared" ref="AC79" si="328">COUNTIF(AC$5:AC$48,"&lt;1990/4/2")-AB79</f>
        <v>2</v>
      </c>
      <c r="AD79" s="22">
        <f>SUM(AE$50:AE78)</f>
        <v>18</v>
      </c>
      <c r="AE79" s="7">
        <f t="shared" ref="AE79:AG79" si="329">COUNTIF(AE$5:AE$48,"&lt;1990/4/2")-AD79</f>
        <v>2</v>
      </c>
      <c r="AF79" s="22">
        <f>SUM(AG$50:AG78)</f>
        <v>21</v>
      </c>
      <c r="AG79" s="7">
        <f t="shared" si="329"/>
        <v>2</v>
      </c>
    </row>
    <row r="80" spans="1:33">
      <c r="A80" s="7" t="s">
        <v>393</v>
      </c>
      <c r="B80" s="22">
        <f>SUM(C$50:C79)</f>
        <v>35</v>
      </c>
      <c r="C80" s="7">
        <f>COUNTIF(C$5:C$48,"&lt;1991/4/2")-B80</f>
        <v>0</v>
      </c>
      <c r="D80" s="22">
        <f>SUM(E$50:E79)</f>
        <v>36</v>
      </c>
      <c r="E80" s="7">
        <f>COUNTIF(E$5:E$48,"&lt;1991/4/2")-D80</f>
        <v>0</v>
      </c>
      <c r="F80" s="22">
        <f>SUM(G$50:G79)</f>
        <v>30</v>
      </c>
      <c r="G80" s="7">
        <f>COUNTIF(G$5:G$48,"&lt;1991/4/2")-F80</f>
        <v>0</v>
      </c>
      <c r="H80" s="22">
        <f>SUM(I$50:I79)</f>
        <v>33</v>
      </c>
      <c r="I80" s="7">
        <f>COUNTIF(I$5:I$48,"&lt;1991/4/2")-H80</f>
        <v>0</v>
      </c>
      <c r="J80" s="22">
        <f>SUM(K$50:K79)</f>
        <v>33</v>
      </c>
      <c r="K80" s="7">
        <f t="shared" ref="K80" si="330">COUNTIF(K$5:K$48,"&lt;1991/4/2")-J80</f>
        <v>0</v>
      </c>
      <c r="L80" s="22">
        <f>SUM(M$50:M79)</f>
        <v>36</v>
      </c>
      <c r="M80" s="7">
        <f t="shared" ref="M80" si="331">COUNTIF(M$5:M$48,"&lt;1991/4/2")-L80</f>
        <v>0</v>
      </c>
      <c r="N80" s="22">
        <f>SUM(O$50:O79)</f>
        <v>28</v>
      </c>
      <c r="O80" s="7">
        <f t="shared" ref="O80" si="332">COUNTIF(O$5:O$48,"&lt;1991/4/2")-N80</f>
        <v>0</v>
      </c>
      <c r="P80" s="22">
        <f>SUM(Q$50:Q79)</f>
        <v>30</v>
      </c>
      <c r="Q80" s="7">
        <f t="shared" ref="Q80" si="333">COUNTIF(Q$5:Q$48,"&lt;1991/4/2")-P80</f>
        <v>0</v>
      </c>
      <c r="R80" s="22">
        <f>SUM(S$50:S79)</f>
        <v>32</v>
      </c>
      <c r="S80" s="7">
        <f t="shared" ref="S80" si="334">COUNTIF(S$5:S$48,"&lt;1991/4/2")-R80</f>
        <v>0</v>
      </c>
      <c r="T80" s="22">
        <f>SUM(U$50:U79)</f>
        <v>36</v>
      </c>
      <c r="U80" s="7">
        <f t="shared" ref="U80" si="335">COUNTIF(U$5:U$48,"&lt;1991/4/2")-T80</f>
        <v>0</v>
      </c>
      <c r="V80" s="22">
        <f>SUM(W$50:W79)</f>
        <v>29</v>
      </c>
      <c r="W80" s="7">
        <f t="shared" ref="W80" si="336">COUNTIF(W$5:W$48,"&lt;1991/4/2")-V80</f>
        <v>0</v>
      </c>
      <c r="X80" s="22">
        <f>SUM(Y$50:Y79)</f>
        <v>31</v>
      </c>
      <c r="Y80" s="7">
        <f t="shared" ref="Y80" si="337">COUNTIF(Y$5:Y$48,"&lt;1991/4/2")-X80</f>
        <v>0</v>
      </c>
      <c r="Z80" s="22">
        <f>SUM(AA$50:AA79)</f>
        <v>26</v>
      </c>
      <c r="AA80" s="21">
        <f t="shared" ref="AA80" si="338">COUNTIF(AA$5:AA$48,"&lt;1991/4/2")-Z80</f>
        <v>4</v>
      </c>
      <c r="AB80" s="22">
        <f>SUM(AC$50:AC79)</f>
        <v>25</v>
      </c>
      <c r="AC80" s="7">
        <f t="shared" ref="AC80" si="339">COUNTIF(AC$5:AC$48,"&lt;1991/4/2")-AB80</f>
        <v>4</v>
      </c>
      <c r="AD80" s="22">
        <f>SUM(AE$50:AE79)</f>
        <v>20</v>
      </c>
      <c r="AE80" s="7">
        <f t="shared" ref="AE80:AG80" si="340">COUNTIF(AE$5:AE$48,"&lt;1991/4/2")-AD80</f>
        <v>4</v>
      </c>
      <c r="AF80" s="22">
        <f>SUM(AG$50:AG79)</f>
        <v>23</v>
      </c>
      <c r="AG80" s="7">
        <f t="shared" si="340"/>
        <v>3</v>
      </c>
    </row>
    <row r="81" spans="1:33">
      <c r="A81" s="7" t="s">
        <v>394</v>
      </c>
      <c r="B81" s="22">
        <f>SUM(C$50:C80)</f>
        <v>35</v>
      </c>
      <c r="C81" s="7">
        <f>COUNTIF(C$5:C$48,"&lt;1992/4/2")-B81</f>
        <v>0</v>
      </c>
      <c r="D81" s="22">
        <f>SUM(E$50:E80)</f>
        <v>36</v>
      </c>
      <c r="E81" s="7">
        <f>COUNTIF(E$5:E$48,"&lt;1992/4/2")-D81</f>
        <v>0</v>
      </c>
      <c r="F81" s="22">
        <f>SUM(G$50:G80)</f>
        <v>30</v>
      </c>
      <c r="G81" s="7">
        <f>COUNTIF(G$5:G$48,"&lt;1992/4/2")-F81</f>
        <v>0</v>
      </c>
      <c r="H81" s="22">
        <f>SUM(I$50:I80)</f>
        <v>33</v>
      </c>
      <c r="I81" s="7">
        <f>COUNTIF(I$5:I$48,"&lt;1992/4/2")-H81</f>
        <v>0</v>
      </c>
      <c r="J81" s="22">
        <f>SUM(K$50:K80)</f>
        <v>33</v>
      </c>
      <c r="K81" s="7">
        <f t="shared" ref="K81" si="341">COUNTIF(K$5:K$48,"&lt;1992/4/2")-J81</f>
        <v>0</v>
      </c>
      <c r="L81" s="22">
        <f>SUM(M$50:M80)</f>
        <v>36</v>
      </c>
      <c r="M81" s="7">
        <f t="shared" ref="M81" si="342">COUNTIF(M$5:M$48,"&lt;1992/4/2")-L81</f>
        <v>0</v>
      </c>
      <c r="N81" s="22">
        <f>SUM(O$50:O80)</f>
        <v>28</v>
      </c>
      <c r="O81" s="7">
        <f t="shared" ref="O81" si="343">COUNTIF(O$5:O$48,"&lt;1992/4/2")-N81</f>
        <v>0</v>
      </c>
      <c r="P81" s="22">
        <f>SUM(Q$50:Q80)</f>
        <v>30</v>
      </c>
      <c r="Q81" s="7">
        <f t="shared" ref="Q81" si="344">COUNTIF(Q$5:Q$48,"&lt;1992/4/2")-P81</f>
        <v>0</v>
      </c>
      <c r="R81" s="22">
        <f>SUM(S$50:S80)</f>
        <v>32</v>
      </c>
      <c r="S81" s="7">
        <f t="shared" ref="S81" si="345">COUNTIF(S$5:S$48,"&lt;1992/4/2")-R81</f>
        <v>0</v>
      </c>
      <c r="T81" s="22">
        <f>SUM(U$50:U80)</f>
        <v>36</v>
      </c>
      <c r="U81" s="7">
        <f t="shared" ref="U81" si="346">COUNTIF(U$5:U$48,"&lt;1992/4/2")-T81</f>
        <v>0</v>
      </c>
      <c r="V81" s="22">
        <f>SUM(W$50:W80)</f>
        <v>29</v>
      </c>
      <c r="W81" s="7">
        <f t="shared" ref="W81" si="347">COUNTIF(W$5:W$48,"&lt;1992/4/2")-V81</f>
        <v>0</v>
      </c>
      <c r="X81" s="22">
        <f>SUM(Y$50:Y80)</f>
        <v>31</v>
      </c>
      <c r="Y81" s="7">
        <f t="shared" ref="Y81" si="348">COUNTIF(Y$5:Y$48,"&lt;1992/4/2")-X81</f>
        <v>0</v>
      </c>
      <c r="Z81" s="22">
        <f>SUM(AA$50:AA80)</f>
        <v>30</v>
      </c>
      <c r="AA81" s="7">
        <f t="shared" ref="AA81" si="349">COUNTIF(AA$5:AA$48,"&lt;1992/4/2")-Z81</f>
        <v>1</v>
      </c>
      <c r="AB81" s="22">
        <f>SUM(AC$50:AC80)</f>
        <v>29</v>
      </c>
      <c r="AC81" s="21">
        <f t="shared" ref="AC81" si="350">COUNTIF(AC$5:AC$48,"&lt;1992/4/2")-AB81</f>
        <v>2</v>
      </c>
      <c r="AD81" s="22">
        <f>SUM(AE$50:AE80)</f>
        <v>24</v>
      </c>
      <c r="AE81" s="7">
        <f t="shared" ref="AE81:AG81" si="351">COUNTIF(AE$5:AE$48,"&lt;1992/4/2")-AD81</f>
        <v>1</v>
      </c>
      <c r="AF81" s="22">
        <f>SUM(AG$50:AG80)</f>
        <v>26</v>
      </c>
      <c r="AG81" s="7">
        <f t="shared" si="351"/>
        <v>1</v>
      </c>
    </row>
    <row r="82" spans="1:33">
      <c r="A82" s="7" t="s">
        <v>395</v>
      </c>
      <c r="B82" s="22">
        <f>SUM(C$50:C81)</f>
        <v>35</v>
      </c>
      <c r="C82" s="7">
        <f>COUNTIF(C$5:C$48,"&lt;1993/4/2")-B82</f>
        <v>0</v>
      </c>
      <c r="D82" s="22">
        <f>SUM(E$50:E81)</f>
        <v>36</v>
      </c>
      <c r="E82" s="7">
        <f>COUNTIF(E$5:E$48,"&lt;1993/4/2")-D82</f>
        <v>0</v>
      </c>
      <c r="F82" s="22">
        <f>SUM(G$50:G81)</f>
        <v>30</v>
      </c>
      <c r="G82" s="7">
        <f>COUNTIF(G$5:G$48,"&lt;1993/4/2")-F82</f>
        <v>0</v>
      </c>
      <c r="H82" s="22">
        <f>SUM(I$50:I81)</f>
        <v>33</v>
      </c>
      <c r="I82" s="7">
        <f>COUNTIF(I$5:I$48,"&lt;1993/4/2")-H82</f>
        <v>0</v>
      </c>
      <c r="J82" s="22">
        <f>SUM(K$50:K81)</f>
        <v>33</v>
      </c>
      <c r="K82" s="7">
        <f t="shared" ref="K82" si="352">COUNTIF(K$5:K$48,"&lt;1993/4/2")-J82</f>
        <v>0</v>
      </c>
      <c r="L82" s="22">
        <f>SUM(M$50:M81)</f>
        <v>36</v>
      </c>
      <c r="M82" s="7">
        <f t="shared" ref="M82" si="353">COUNTIF(M$5:M$48,"&lt;1993/4/2")-L82</f>
        <v>0</v>
      </c>
      <c r="N82" s="22">
        <f>SUM(O$50:O81)</f>
        <v>28</v>
      </c>
      <c r="O82" s="7">
        <f t="shared" ref="O82" si="354">COUNTIF(O$5:O$48,"&lt;1993/4/2")-N82</f>
        <v>0</v>
      </c>
      <c r="P82" s="22">
        <f>SUM(Q$50:Q81)</f>
        <v>30</v>
      </c>
      <c r="Q82" s="7">
        <f t="shared" ref="Q82" si="355">COUNTIF(Q$5:Q$48,"&lt;1993/4/2")-P82</f>
        <v>0</v>
      </c>
      <c r="R82" s="22">
        <f>SUM(S$50:S81)</f>
        <v>32</v>
      </c>
      <c r="S82" s="7">
        <f t="shared" ref="S82" si="356">COUNTIF(S$5:S$48,"&lt;1993/4/2")-R82</f>
        <v>0</v>
      </c>
      <c r="T82" s="22">
        <f>SUM(U$50:U81)</f>
        <v>36</v>
      </c>
      <c r="U82" s="7">
        <f t="shared" ref="U82" si="357">COUNTIF(U$5:U$48,"&lt;1993/4/2")-T82</f>
        <v>0</v>
      </c>
      <c r="V82" s="22">
        <f>SUM(W$50:W81)</f>
        <v>29</v>
      </c>
      <c r="W82" s="7">
        <f t="shared" ref="W82" si="358">COUNTIF(W$5:W$48,"&lt;1993/4/2")-V82</f>
        <v>0</v>
      </c>
      <c r="X82" s="22">
        <f>SUM(Y$50:Y81)</f>
        <v>31</v>
      </c>
      <c r="Y82" s="7">
        <f t="shared" ref="Y82" si="359">COUNTIF(Y$5:Y$48,"&lt;1993/4/2")-X82</f>
        <v>0</v>
      </c>
      <c r="Z82" s="22">
        <f>SUM(AA$50:AA81)</f>
        <v>31</v>
      </c>
      <c r="AA82" s="7">
        <f t="shared" ref="AA82" si="360">COUNTIF(AA$5:AA$48,"&lt;1993/4/2")-Z82</f>
        <v>0</v>
      </c>
      <c r="AB82" s="22">
        <f>SUM(AC$50:AC81)</f>
        <v>31</v>
      </c>
      <c r="AC82" s="7">
        <f t="shared" ref="AC82" si="361">COUNTIF(AC$5:AC$48,"&lt;1993/4/2")-AB82</f>
        <v>1</v>
      </c>
      <c r="AD82" s="22">
        <f>SUM(AE$50:AE81)</f>
        <v>25</v>
      </c>
      <c r="AE82" s="7">
        <f t="shared" ref="AE82:AG82" si="362">COUNTIF(AE$5:AE$48,"&lt;1993/4/2")-AD82</f>
        <v>1</v>
      </c>
      <c r="AF82" s="22">
        <f>SUM(AG$50:AG81)</f>
        <v>27</v>
      </c>
      <c r="AG82" s="21">
        <f t="shared" si="362"/>
        <v>2</v>
      </c>
    </row>
    <row r="83" spans="1:33">
      <c r="B83" s="22"/>
      <c r="C83" s="7">
        <f>SUM(C50:C82)</f>
        <v>35</v>
      </c>
      <c r="D83" s="22"/>
      <c r="E83" s="7">
        <f>SUM(E50:E82)</f>
        <v>36</v>
      </c>
      <c r="F83" s="22"/>
      <c r="G83" s="7">
        <f>SUM(G50:G82)</f>
        <v>30</v>
      </c>
      <c r="H83" s="22"/>
      <c r="I83" s="7">
        <f>SUM(I50:I82)</f>
        <v>33</v>
      </c>
      <c r="J83" s="22"/>
      <c r="K83" s="7">
        <f t="shared" ref="K83" si="363">SUM(K50:K82)</f>
        <v>33</v>
      </c>
      <c r="L83" s="22"/>
      <c r="M83" s="7">
        <f t="shared" ref="M83" si="364">SUM(M50:M82)</f>
        <v>36</v>
      </c>
      <c r="N83" s="22"/>
      <c r="O83" s="7">
        <f t="shared" ref="O83" si="365">SUM(O50:O82)</f>
        <v>28</v>
      </c>
      <c r="P83" s="22"/>
      <c r="Q83" s="7">
        <f t="shared" ref="Q83" si="366">SUM(Q50:Q82)</f>
        <v>30</v>
      </c>
      <c r="R83" s="22"/>
      <c r="S83" s="7">
        <f t="shared" ref="S83" si="367">SUM(S50:S82)</f>
        <v>32</v>
      </c>
      <c r="T83" s="22"/>
      <c r="U83" s="7">
        <f t="shared" ref="U83" si="368">SUM(U50:U82)</f>
        <v>36</v>
      </c>
      <c r="V83" s="22"/>
      <c r="W83" s="7">
        <f t="shared" ref="W83" si="369">SUM(W50:W82)</f>
        <v>29</v>
      </c>
      <c r="X83" s="22"/>
      <c r="Y83" s="7">
        <f t="shared" ref="Y83" si="370">SUM(Y50:Y82)</f>
        <v>31</v>
      </c>
      <c r="Z83" s="22"/>
      <c r="AA83" s="7">
        <f t="shared" ref="AA83" si="371">SUM(AA50:AA82)</f>
        <v>31</v>
      </c>
      <c r="AB83" s="22"/>
      <c r="AC83" s="7">
        <f t="shared" ref="AC83" si="372">SUM(AC50:AC82)</f>
        <v>32</v>
      </c>
      <c r="AD83" s="22"/>
      <c r="AE83" s="7">
        <f t="shared" ref="AE83:AG83" si="373">SUM(AE50:AE82)</f>
        <v>26</v>
      </c>
      <c r="AF83" s="22"/>
      <c r="AG83" s="7">
        <f t="shared" si="373"/>
        <v>29</v>
      </c>
    </row>
  </sheetData>
  <mergeCells count="97">
    <mergeCell ref="AD16:AD17"/>
    <mergeCell ref="AD25:AD26"/>
    <mergeCell ref="AD29:AD30"/>
    <mergeCell ref="R39:R40"/>
    <mergeCell ref="T39:T40"/>
    <mergeCell ref="V39:V40"/>
    <mergeCell ref="X39:X40"/>
    <mergeCell ref="AB39:AB40"/>
    <mergeCell ref="Z29:Z30"/>
    <mergeCell ref="AB29:AB30"/>
    <mergeCell ref="Z25:Z26"/>
    <mergeCell ref="AB25:AB26"/>
    <mergeCell ref="AH39:AH40"/>
    <mergeCell ref="AD39:AD40"/>
    <mergeCell ref="AH29:AH30"/>
    <mergeCell ref="A39:A40"/>
    <mergeCell ref="B39:B40"/>
    <mergeCell ref="D39:D40"/>
    <mergeCell ref="F39:F40"/>
    <mergeCell ref="H39:H40"/>
    <mergeCell ref="J39:J40"/>
    <mergeCell ref="L39:L40"/>
    <mergeCell ref="N39:N40"/>
    <mergeCell ref="P39:P40"/>
    <mergeCell ref="N29:N30"/>
    <mergeCell ref="T29:T30"/>
    <mergeCell ref="V29:V30"/>
    <mergeCell ref="X29:X30"/>
    <mergeCell ref="AH25:AH26"/>
    <mergeCell ref="P25:P26"/>
    <mergeCell ref="A29:A30"/>
    <mergeCell ref="B29:B30"/>
    <mergeCell ref="D29:D30"/>
    <mergeCell ref="F29:F30"/>
    <mergeCell ref="H29:H30"/>
    <mergeCell ref="J25:J26"/>
    <mergeCell ref="J29:J30"/>
    <mergeCell ref="L29:L30"/>
    <mergeCell ref="L25:L26"/>
    <mergeCell ref="N25:N26"/>
    <mergeCell ref="A25:A26"/>
    <mergeCell ref="B25:B26"/>
    <mergeCell ref="D25:D26"/>
    <mergeCell ref="F25:F26"/>
    <mergeCell ref="H25:H26"/>
    <mergeCell ref="Z16:Z17"/>
    <mergeCell ref="AB16:AB17"/>
    <mergeCell ref="T25:T26"/>
    <mergeCell ref="V25:V26"/>
    <mergeCell ref="X25:X26"/>
    <mergeCell ref="AH16:AH17"/>
    <mergeCell ref="AB10:AB11"/>
    <mergeCell ref="AH10:AH11"/>
    <mergeCell ref="A16:A17"/>
    <mergeCell ref="D16:D17"/>
    <mergeCell ref="F16:F17"/>
    <mergeCell ref="H16:H17"/>
    <mergeCell ref="J16:J17"/>
    <mergeCell ref="L16:L17"/>
    <mergeCell ref="N16:N17"/>
    <mergeCell ref="P16:P17"/>
    <mergeCell ref="P10:P11"/>
    <mergeCell ref="R10:R11"/>
    <mergeCell ref="T10:T11"/>
    <mergeCell ref="V10:V11"/>
    <mergeCell ref="X10:X11"/>
    <mergeCell ref="AH7:AH8"/>
    <mergeCell ref="A10:A11"/>
    <mergeCell ref="B10:B11"/>
    <mergeCell ref="F10:F11"/>
    <mergeCell ref="H10:H11"/>
    <mergeCell ref="J10:J11"/>
    <mergeCell ref="L10:L11"/>
    <mergeCell ref="N10:N11"/>
    <mergeCell ref="L7:L8"/>
    <mergeCell ref="N7:N8"/>
    <mergeCell ref="R7:R8"/>
    <mergeCell ref="T7:T8"/>
    <mergeCell ref="V7:V8"/>
    <mergeCell ref="AD7:AD8"/>
    <mergeCell ref="AD10:AD11"/>
    <mergeCell ref="AF16:AF17"/>
    <mergeCell ref="AF25:AF26"/>
    <mergeCell ref="AF29:AF30"/>
    <mergeCell ref="X7:X8"/>
    <mergeCell ref="A7:A8"/>
    <mergeCell ref="B7:B8"/>
    <mergeCell ref="D7:D8"/>
    <mergeCell ref="F7:F8"/>
    <mergeCell ref="H7:H8"/>
    <mergeCell ref="J7:J8"/>
    <mergeCell ref="Z10:Z11"/>
    <mergeCell ref="Z7:Z8"/>
    <mergeCell ref="AB7:AB8"/>
    <mergeCell ref="T16:T17"/>
    <mergeCell ref="V16:V17"/>
    <mergeCell ref="X16:X17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2011-02-27T04:59:15Z</dcterms:created>
  <dcterms:modified xsi:type="dcterms:W3CDTF">2011-02-27T04:59:48Z</dcterms:modified>
</cp:coreProperties>
</file>